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УРС\Иванов Сергей Иванович\тарифы\электроэнергия\на 2023\"/>
    </mc:Choice>
  </mc:AlternateContent>
  <bookViews>
    <workbookView xWindow="0" yWindow="0" windowWidth="28800" windowHeight="10635" firstSheet="1" activeTab="1"/>
  </bookViews>
  <sheets>
    <sheet name="ээ" sheetId="2" state="hidden" r:id="rId1"/>
    <sheet name="ээ 2022" sheetId="12" r:id="rId2"/>
    <sheet name="мощность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regionException_flag">[1]TEHSHEET!$E$2</definedName>
  </definedNames>
  <calcPr calcId="152511"/>
</workbook>
</file>

<file path=xl/calcChain.xml><?xml version="1.0" encoding="utf-8"?>
<calcChain xmlns="http://schemas.openxmlformats.org/spreadsheetml/2006/main">
  <c r="AM20" i="12" l="1"/>
  <c r="AM19" i="12"/>
  <c r="BC23" i="11" l="1"/>
  <c r="BF15" i="11"/>
  <c r="BC15" i="11"/>
  <c r="AZ15" i="11"/>
  <c r="BF19" i="11"/>
  <c r="BC19" i="11"/>
  <c r="BC21" i="11" s="1"/>
  <c r="AZ19" i="11"/>
  <c r="AS19" i="11"/>
  <c r="BF8" i="11"/>
  <c r="BC8" i="11"/>
  <c r="AZ8" i="11"/>
  <c r="AS8" i="11"/>
  <c r="AM8" i="12"/>
  <c r="AM21" i="12" l="1"/>
  <c r="AP8" i="12"/>
  <c r="AJ20" i="12"/>
  <c r="AW19" i="11" l="1"/>
  <c r="AW8" i="11"/>
  <c r="BF20" i="11" l="1"/>
  <c r="AP20" i="12" l="1"/>
  <c r="BV11" i="12"/>
  <c r="BV10" i="12" l="1"/>
  <c r="BU10" i="12"/>
  <c r="BV9" i="12" l="1"/>
  <c r="BV17" i="12" s="1"/>
  <c r="BV18" i="12" s="1"/>
  <c r="BU9" i="12"/>
  <c r="BU17" i="12" s="1"/>
  <c r="BU18" i="12" s="1"/>
  <c r="BR13" i="12" l="1"/>
  <c r="BR16" i="12"/>
  <c r="BR15" i="12"/>
  <c r="BR14" i="12"/>
  <c r="BR12" i="12"/>
  <c r="BR11" i="12"/>
  <c r="BR10" i="12"/>
  <c r="BR9" i="12"/>
  <c r="BR8" i="12"/>
  <c r="BR5" i="12"/>
  <c r="BR7" i="12"/>
  <c r="BR6" i="12"/>
  <c r="BR17" i="12" l="1"/>
  <c r="BR18" i="12" s="1"/>
  <c r="AG8" i="12"/>
  <c r="AM24" i="12" l="1"/>
  <c r="AP21" i="12"/>
  <c r="AJ21" i="12"/>
  <c r="AG21" i="12"/>
  <c r="AW20" i="12"/>
  <c r="AF20" i="12"/>
  <c r="AE20" i="12"/>
  <c r="AD20" i="12"/>
  <c r="AC20" i="12"/>
  <c r="AS19" i="12"/>
  <c r="AG19" i="12"/>
  <c r="AG20" i="12" s="1"/>
  <c r="AS15" i="12"/>
  <c r="AP15" i="12"/>
  <c r="AM15" i="12"/>
  <c r="AJ15" i="12"/>
  <c r="AG15" i="12"/>
  <c r="AC15" i="12"/>
  <c r="BC11" i="12"/>
  <c r="AS11" i="12" s="1"/>
  <c r="AW21" i="12" s="1"/>
  <c r="AS21" i="12" s="1"/>
  <c r="AS23" i="12" l="1"/>
  <c r="AS20" i="12"/>
  <c r="BC9" i="12"/>
  <c r="BC8" i="12" s="1"/>
  <c r="AZ21" i="11"/>
  <c r="BC23" i="12" l="1"/>
  <c r="BC24" i="12" s="1"/>
  <c r="BC20" i="12"/>
  <c r="AS21" i="11"/>
  <c r="AW15" i="2"/>
  <c r="AW21" i="11"/>
  <c r="BC20" i="2"/>
  <c r="BC20" i="11"/>
  <c r="AZ20" i="11"/>
  <c r="AW20" i="11"/>
  <c r="AS20" i="11"/>
  <c r="BF21" i="2"/>
  <c r="BC21" i="2"/>
  <c r="AZ21" i="2"/>
  <c r="AW21" i="2"/>
  <c r="AZ20" i="2"/>
  <c r="AW20" i="2"/>
  <c r="AS20" i="2"/>
  <c r="AT20" i="2"/>
  <c r="AU20" i="2"/>
  <c r="AV20" i="2"/>
  <c r="AW19" i="2" l="1"/>
  <c r="BC15" i="2"/>
  <c r="BF15" i="2"/>
  <c r="AZ15" i="2"/>
  <c r="AV8" i="11" l="1"/>
  <c r="AU8" i="11"/>
  <c r="AT8" i="11"/>
  <c r="BM20" i="11" l="1"/>
  <c r="BI19" i="11"/>
  <c r="BI20" i="11" s="1"/>
  <c r="BI15" i="11"/>
  <c r="AS15" i="11"/>
  <c r="AW15" i="11" s="1"/>
  <c r="BS11" i="11"/>
  <c r="BS9" i="11" s="1"/>
  <c r="BS8" i="11" s="1"/>
  <c r="BI11" i="11"/>
  <c r="BM21" i="11" s="1"/>
  <c r="BI21" i="11" s="1"/>
  <c r="AS15" i="2"/>
  <c r="BC24" i="2"/>
  <c r="BC24" i="11" l="1"/>
  <c r="BS23" i="11"/>
  <c r="BS24" i="11" s="1"/>
  <c r="BS20" i="11"/>
  <c r="BI23" i="11"/>
  <c r="BS11" i="2"/>
  <c r="BI11" i="2" s="1"/>
  <c r="BM21" i="2" s="1"/>
  <c r="BI21" i="2" s="1"/>
  <c r="BI19" i="2"/>
  <c r="BM20" i="2"/>
  <c r="BI15" i="2"/>
  <c r="BS9" i="2" l="1"/>
  <c r="BS8" i="2" s="1"/>
  <c r="BS23" i="2" s="1"/>
  <c r="BS24" i="2" s="1"/>
  <c r="BI20" i="2"/>
  <c r="BI23" i="2"/>
  <c r="BS20" i="2" l="1"/>
</calcChain>
</file>

<file path=xl/comments1.xml><?xml version="1.0" encoding="utf-8"?>
<comments xmlns="http://schemas.openxmlformats.org/spreadsheetml/2006/main">
  <authors>
    <author>Fomchenko Svetlana</author>
  </authors>
  <commentList>
    <comment ref="BS8" authorId="0" shapeId="0">
      <text>
        <r>
          <rPr>
            <b/>
            <sz val="9"/>
            <color indexed="81"/>
            <rFont val="Tahoma"/>
            <family val="2"/>
            <charset val="204"/>
          </rPr>
          <t>Fomchenko Svetlana:</t>
        </r>
        <r>
          <rPr>
            <sz val="9"/>
            <color indexed="81"/>
            <rFont val="Tahoma"/>
            <family val="2"/>
            <charset val="204"/>
          </rPr>
          <t xml:space="preserve">
ЗУКМ потери + отпуск</t>
        </r>
      </text>
    </comment>
  </commentList>
</comments>
</file>

<file path=xl/comments2.xml><?xml version="1.0" encoding="utf-8"?>
<comments xmlns="http://schemas.openxmlformats.org/spreadsheetml/2006/main">
  <authors>
    <author>Fomchenko Svetlana</author>
  </authors>
  <commentList>
    <comment ref="BC8" authorId="0" shapeId="0">
      <text>
        <r>
          <rPr>
            <b/>
            <sz val="9"/>
            <color indexed="81"/>
            <rFont val="Tahoma"/>
            <family val="2"/>
            <charset val="204"/>
          </rPr>
          <t>Fomchenko Svetlana:</t>
        </r>
        <r>
          <rPr>
            <sz val="9"/>
            <color indexed="81"/>
            <rFont val="Tahoma"/>
            <family val="2"/>
            <charset val="204"/>
          </rPr>
          <t xml:space="preserve">
ЗУКМ потери + отпуск</t>
        </r>
      </text>
    </comment>
  </commentList>
</comments>
</file>

<file path=xl/comments3.xml><?xml version="1.0" encoding="utf-8"?>
<comments xmlns="http://schemas.openxmlformats.org/spreadsheetml/2006/main">
  <authors>
    <author>Fomchenko Svetlana</author>
  </authors>
  <commentList>
    <comment ref="BS8" authorId="0" shapeId="0">
      <text>
        <r>
          <rPr>
            <b/>
            <sz val="9"/>
            <color indexed="81"/>
            <rFont val="Tahoma"/>
            <family val="2"/>
            <charset val="204"/>
          </rPr>
          <t>Fomchenko Svetlana:</t>
        </r>
        <r>
          <rPr>
            <sz val="9"/>
            <color indexed="81"/>
            <rFont val="Tahoma"/>
            <family val="2"/>
            <charset val="204"/>
          </rPr>
          <t xml:space="preserve">
ЗУКМ потери + отпуск</t>
        </r>
      </text>
    </comment>
  </commentList>
</comments>
</file>

<file path=xl/sharedStrings.xml><?xml version="1.0" encoding="utf-8"?>
<sst xmlns="http://schemas.openxmlformats.org/spreadsheetml/2006/main" count="200" uniqueCount="66">
  <si>
    <t>№</t>
  </si>
  <si>
    <t>Показатели</t>
  </si>
  <si>
    <t>Базовый период</t>
  </si>
  <si>
    <t>п/п</t>
  </si>
  <si>
    <t>ВН</t>
  </si>
  <si>
    <t>СН1</t>
  </si>
  <si>
    <t>СН11</t>
  </si>
  <si>
    <t>НН</t>
  </si>
  <si>
    <t>Всего</t>
  </si>
  <si>
    <t>1.</t>
  </si>
  <si>
    <t>млн. кВт. ч</t>
  </si>
  <si>
    <t>1.1.</t>
  </si>
  <si>
    <t>1.2.</t>
  </si>
  <si>
    <t>1.3.</t>
  </si>
  <si>
    <t>1.4.</t>
  </si>
  <si>
    <t>2.</t>
  </si>
  <si>
    <t>3.</t>
  </si>
  <si>
    <t>4.</t>
  </si>
  <si>
    <t>Таблица № П1.4</t>
  </si>
  <si>
    <t>Баланс электрической энергии по сетям ВН, СН1, СН11 и НН</t>
  </si>
  <si>
    <t>Поступление эл. энергии в сеть, всего</t>
  </si>
  <si>
    <t>из смежной сети, всего</t>
  </si>
  <si>
    <t>в том числе из сети</t>
  </si>
  <si>
    <t>от электростанций ПЭ (ЭСО)</t>
  </si>
  <si>
    <t>от других поставщиков (в т. ч. с оптового</t>
  </si>
  <si>
    <t>рынка)</t>
  </si>
  <si>
    <t>поступление эл. энергии от других</t>
  </si>
  <si>
    <t>организаций</t>
  </si>
  <si>
    <t>Потери электроэнергии в сети</t>
  </si>
  <si>
    <t>то же в % (п. 1.1/п. 1.3)</t>
  </si>
  <si>
    <t>Расход электроэнергии на производствен-</t>
  </si>
  <si>
    <t>ные и хозяйственные нужды</t>
  </si>
  <si>
    <t>Полезный отпуск из сети</t>
  </si>
  <si>
    <t>4.1.</t>
  </si>
  <si>
    <t>в т. ч.</t>
  </si>
  <si>
    <t>собственным потребителям ЭСО</t>
  </si>
  <si>
    <t>из них:</t>
  </si>
  <si>
    <t>потребителям, присоединенным к центру</t>
  </si>
  <si>
    <t>питания</t>
  </si>
  <si>
    <t>на генераторном напряжении</t>
  </si>
  <si>
    <t>4.2.</t>
  </si>
  <si>
    <t>потребителям оптового рынка</t>
  </si>
  <si>
    <t>4.3.</t>
  </si>
  <si>
    <t>сальдо переток в другие организации</t>
  </si>
  <si>
    <t>2016П</t>
  </si>
  <si>
    <t>2016Ф</t>
  </si>
  <si>
    <t>2017П</t>
  </si>
  <si>
    <t>2017Ф</t>
  </si>
  <si>
    <t>2018П</t>
  </si>
  <si>
    <t>2018Ф</t>
  </si>
  <si>
    <t xml:space="preserve"> 2020г</t>
  </si>
  <si>
    <t xml:space="preserve"> 2021г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</si>
  <si>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</si>
  <si>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</si>
  <si>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</si>
  <si>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</si>
  <si>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</si>
  <si>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</si>
  <si>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</si>
  <si>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</si>
  <si>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</si>
  <si>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</si>
  <si>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</si>
  <si>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</si>
  <si>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 xml:space="preserve"> 2022г</t>
  </si>
  <si>
    <t>то же 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</si>
</sst>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#,##0.0000"/>
    <numFmt numFmtId="166" formatCode="#,##0.000"/>
    <numFmt numFmtId="167" formatCode="_-* #,##0.00[$€-1]_-;\-* #,##0.00[$€-1]_-;_-* &quot;-&quot;??[$€-1]_-"/>
    <numFmt numFmtId="168" formatCode="&quot;$&quot;#,##0_);[Red]\(&quot;$&quot;#,##0\)"/>
    <numFmt numFmtId="169" formatCode="#,##0.0"/>
  </numFmts>
  <fonts count="2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Arial"/>
      <family val="2"/>
    </font>
    <font>
      <sz val="9"/>
      <name val="Tahoma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4" fillId="0" borderId="0"/>
    <xf numFmtId="0" fontId="7" fillId="0" borderId="0"/>
    <xf numFmtId="167" fontId="7" fillId="0" borderId="0"/>
    <xf numFmtId="0" fontId="8" fillId="0" borderId="0"/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9" fillId="0" borderId="40" applyNumberFormat="0" applyAlignment="0">
      <protection locked="0"/>
    </xf>
    <xf numFmtId="168" fontId="10" fillId="0" borderId="0" applyFont="0" applyFill="0" applyBorder="0" applyAlignment="0" applyProtection="0"/>
    <xf numFmtId="169" fontId="5" fillId="4" borderId="0">
      <protection locked="0"/>
    </xf>
    <xf numFmtId="0" fontId="11" fillId="0" borderId="0" applyFill="0" applyBorder="0" applyProtection="0">
      <alignment vertical="center"/>
    </xf>
    <xf numFmtId="166" fontId="5" fillId="4" borderId="0">
      <protection locked="0"/>
    </xf>
    <xf numFmtId="165" fontId="5" fillId="4" borderId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5" borderId="40" applyNumberFormat="0" applyAlignment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5" fillId="0" borderId="0"/>
    <xf numFmtId="0" fontId="11" fillId="0" borderId="0" applyFill="0" applyBorder="0" applyProtection="0">
      <alignment vertical="center"/>
    </xf>
    <xf numFmtId="0" fontId="11" fillId="0" borderId="0" applyFill="0" applyBorder="0" applyProtection="0">
      <alignment vertical="center"/>
    </xf>
    <xf numFmtId="49" fontId="16" fillId="6" borderId="41" applyNumberFormat="0">
      <alignment horizontal="center" vertical="center"/>
    </xf>
    <xf numFmtId="0" fontId="17" fillId="7" borderId="40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49" fontId="5" fillId="0" borderId="0" applyBorder="0">
      <alignment vertical="top"/>
    </xf>
    <xf numFmtId="49" fontId="20" fillId="8" borderId="0" applyBorder="0">
      <alignment vertical="top"/>
    </xf>
    <xf numFmtId="49" fontId="5" fillId="9" borderId="0" applyBorder="0">
      <alignment vertical="top"/>
    </xf>
  </cellStyleXfs>
  <cellXfs count="143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right"/>
    </xf>
    <xf numFmtId="0" fontId="1" fillId="2" borderId="0" xfId="0" applyNumberFormat="1" applyFont="1" applyFill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1" fillId="2" borderId="24" xfId="0" applyNumberFormat="1" applyFont="1" applyFill="1" applyBorder="1" applyAlignment="1">
      <alignment horizontal="center"/>
    </xf>
    <xf numFmtId="164" fontId="1" fillId="2" borderId="25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24" xfId="0" applyNumberFormat="1" applyFont="1" applyFill="1" applyBorder="1" applyAlignment="1">
      <alignment horizontal="center"/>
    </xf>
    <xf numFmtId="0" fontId="1" fillId="2" borderId="25" xfId="0" applyNumberFormat="1" applyFont="1" applyFill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/>
    </xf>
    <xf numFmtId="0" fontId="1" fillId="0" borderId="34" xfId="0" applyNumberFormat="1" applyFont="1" applyBorder="1" applyAlignment="1">
      <alignment horizontal="center"/>
    </xf>
    <xf numFmtId="0" fontId="1" fillId="0" borderId="37" xfId="0" applyNumberFormat="1" applyFont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42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43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32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left"/>
    </xf>
    <xf numFmtId="0" fontId="1" fillId="0" borderId="12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left"/>
    </xf>
    <xf numFmtId="0" fontId="1" fillId="0" borderId="8" xfId="0" applyNumberFormat="1" applyFont="1" applyBorder="1" applyAlignment="1">
      <alignment horizontal="left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2" fontId="1" fillId="2" borderId="25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26" xfId="0" applyNumberFormat="1" applyFont="1" applyFill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49" fontId="1" fillId="0" borderId="44" xfId="0" applyNumberFormat="1" applyFont="1" applyBorder="1" applyAlignment="1">
      <alignment horizontal="center"/>
    </xf>
    <xf numFmtId="49" fontId="1" fillId="0" borderId="45" xfId="0" applyNumberFormat="1" applyFont="1" applyBorder="1" applyAlignment="1">
      <alignment horizontal="center"/>
    </xf>
    <xf numFmtId="49" fontId="1" fillId="0" borderId="47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left"/>
    </xf>
    <xf numFmtId="0" fontId="1" fillId="0" borderId="39" xfId="0" applyNumberFormat="1" applyFont="1" applyBorder="1" applyAlignment="1">
      <alignment horizontal="left"/>
    </xf>
    <xf numFmtId="0" fontId="1" fillId="0" borderId="46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0" fontId="3" fillId="2" borderId="33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1" fillId="2" borderId="29" xfId="0" applyNumberFormat="1" applyFont="1" applyFill="1" applyBorder="1" applyAlignment="1">
      <alignment horizontal="center"/>
    </xf>
    <xf numFmtId="0" fontId="1" fillId="2" borderId="28" xfId="0" applyNumberFormat="1" applyFont="1" applyFill="1" applyBorder="1" applyAlignment="1">
      <alignment horizontal="center"/>
    </xf>
    <xf numFmtId="0" fontId="1" fillId="2" borderId="27" xfId="0" applyNumberFormat="1" applyFont="1" applyFill="1" applyBorder="1" applyAlignment="1">
      <alignment horizontal="center"/>
    </xf>
    <xf numFmtId="0" fontId="3" fillId="2" borderId="3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2" fontId="1" fillId="2" borderId="24" xfId="0" applyNumberFormat="1" applyFont="1" applyFill="1" applyBorder="1" applyAlignment="1">
      <alignment horizontal="center"/>
    </xf>
    <xf numFmtId="164" fontId="1" fillId="2" borderId="26" xfId="0" applyNumberFormat="1" applyFont="1" applyFill="1" applyBorder="1" applyAlignment="1">
      <alignment horizontal="center"/>
    </xf>
    <xf numFmtId="0" fontId="1" fillId="0" borderId="52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164" fontId="1" fillId="2" borderId="29" xfId="0" applyNumberFormat="1" applyFont="1" applyFill="1" applyBorder="1" applyAlignment="1">
      <alignment horizontal="center"/>
    </xf>
    <xf numFmtId="164" fontId="1" fillId="2" borderId="28" xfId="0" applyNumberFormat="1" applyFont="1" applyFill="1" applyBorder="1" applyAlignment="1">
      <alignment horizontal="center"/>
    </xf>
    <xf numFmtId="164" fontId="1" fillId="2" borderId="42" xfId="0" applyNumberFormat="1" applyFont="1" applyFill="1" applyBorder="1" applyAlignment="1">
      <alignment horizontal="center"/>
    </xf>
    <xf numFmtId="164" fontId="1" fillId="2" borderId="38" xfId="0" applyNumberFormat="1" applyFont="1" applyFill="1" applyBorder="1" applyAlignment="1">
      <alignment horizontal="center"/>
    </xf>
    <xf numFmtId="164" fontId="1" fillId="2" borderId="59" xfId="0" applyNumberFormat="1" applyFont="1" applyFill="1" applyBorder="1" applyAlignment="1">
      <alignment horizontal="center"/>
    </xf>
    <xf numFmtId="49" fontId="1" fillId="0" borderId="5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51" xfId="0" applyNumberFormat="1" applyFont="1" applyBorder="1" applyAlignment="1">
      <alignment horizontal="center"/>
    </xf>
    <xf numFmtId="164" fontId="1" fillId="0" borderId="52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53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164" fontId="1" fillId="2" borderId="49" xfId="0" applyNumberFormat="1" applyFont="1" applyFill="1" applyBorder="1" applyAlignment="1">
      <alignment horizontal="center"/>
    </xf>
    <xf numFmtId="0" fontId="3" fillId="0" borderId="56" xfId="0" applyNumberFormat="1" applyFont="1" applyBorder="1" applyAlignment="1">
      <alignment horizontal="center"/>
    </xf>
  </cellXfs>
  <cellStyles count="38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1" xfId="19"/>
    <cellStyle name="Currency2" xfId="20"/>
    <cellStyle name="currency3" xfId="21"/>
    <cellStyle name="currency4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Ввод  2" xfId="31"/>
    <cellStyle name="Гиперссылка 2 2" xfId="32"/>
    <cellStyle name="Гиперссылка 4" xfId="33"/>
    <cellStyle name="Обычный" xfId="0" builtinId="0"/>
    <cellStyle name="Обычный 10" xfId="34"/>
    <cellStyle name="Обычный 2" xfId="1"/>
    <cellStyle name="Обычный 3" xfId="35"/>
    <cellStyle name="Обычный 3 2" xfId="36"/>
    <cellStyle name="Обычный 3 3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74;&#1077;&#1090;&#1072;/&#1045;&#1058;&#1054;/&#1045;&#1058;&#1054;/&#1101;&#1083;&#1077;&#1082;&#1090;&#1088;&#1086;&#1101;&#1085;&#1077;&#1088;&#1075;&#1077;&#1090;&#1080;&#1082;&#1072;/3%201%20&#1092;&#1086;&#1088;&#1084;&#1099;/FORM3.1.2020.ORG(v1.0)%2001.04.19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&#1059;&#1056;&#1057;/&#1048;&#1074;&#1072;&#1085;&#1086;&#1074;%20&#1057;&#1077;&#1088;&#1075;&#1077;&#1081;%20&#1048;&#1074;&#1072;&#1085;&#1086;&#1074;&#1080;&#1095;/&#1101;&#1083;.&#1101;&#1085;.%20&#1087;&#1086;%20&#1084;&#1077;&#1089;&#1103;&#1094;&#1072;&#108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&#1059;&#1056;&#1057;/&#1048;&#1074;&#1072;&#1085;&#1086;&#1074;%20&#1057;&#1077;&#1088;&#1075;&#1077;&#1081;%20&#1048;&#1074;&#1072;&#1085;&#1086;&#1074;&#1080;&#1095;/&#1057;&#1042;&#1045;&#1058;&#1040;/&#1069;&#1055;&#1052;-&#1069;&#1053;&#1045;&#1056;&#1043;&#1054;/2021/5%20&#1084;&#1072;&#1081;/2021%2005_&#1048;&#1085;&#1090;%20&#1072;&#1082;&#1090;_&#1069;&#1055;&#1052;-&#1069;&#1085;&#1077;&#1088;&#1075;&#1086;%20(&#1044;&#1086;&#1085;&#1082;&#1072;&#1088;&#1073;%20&#1043;&#1088;&#1072;&#1092;&#1080;&#1090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!&#1059;&#1056;&#1057;/&#1048;&#1074;&#1072;&#1085;&#1086;&#1074;%20&#1057;&#1077;&#1088;&#1075;&#1077;&#1081;%20&#1048;&#1074;&#1072;&#1085;&#1086;&#1074;&#1080;&#1095;/&#1057;&#1042;&#1045;&#1058;&#1040;/&#1069;&#1055;&#1052;-&#1069;&#1053;&#1045;&#1056;&#1043;&#1054;/2021/6%20&#1080;&#1102;&#1085;&#1100;/2021%2006_&#1048;&#1085;&#1090;%20&#1072;&#1082;&#1090;_&#1069;&#1055;&#1052;-&#1069;&#1085;&#1077;&#1088;&#1075;&#1086;%20(&#1044;&#1086;&#1085;&#1082;&#1072;&#1088;&#1073;%20&#1043;&#1088;&#1072;&#1092;&#1080;&#1090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!&#1059;&#1056;&#1057;/&#1048;&#1074;&#1072;&#1085;&#1086;&#1074;%20&#1057;&#1077;&#1088;&#1075;&#1077;&#1081;%20&#1048;&#1074;&#1072;&#1085;&#1086;&#1074;&#1080;&#1095;/&#1057;&#1042;&#1045;&#1058;&#1040;/&#1069;&#1055;&#1052;-&#1069;&#1053;&#1045;&#1056;&#1043;&#1054;/2021/7%20&#1080;&#1102;&#1083;&#1100;/2021%2007_&#1048;&#1085;&#1090;%20&#1072;&#1082;&#1090;_&#1069;&#1055;&#1052;-&#1069;&#1085;&#1077;&#1088;&#1075;&#1086;%20(&#1044;&#1086;&#1085;&#1082;&#1072;&#1088;&#1073;%20&#1043;&#1088;&#1072;&#1092;&#1080;&#1090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Fomchenko\Downloads\19-g-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E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ль14"/>
      <sheetName val="авг14"/>
      <sheetName val="сент14"/>
      <sheetName val="окт14"/>
      <sheetName val="ноя14"/>
      <sheetName val="дек14"/>
      <sheetName val="янв15"/>
      <sheetName val="фев15"/>
      <sheetName val="март15"/>
      <sheetName val="апр15"/>
      <sheetName val="май15"/>
      <sheetName val="июнь15"/>
      <sheetName val="июль15"/>
      <sheetName val="авг15"/>
      <sheetName val="сент15"/>
      <sheetName val="окт15"/>
      <sheetName val="ноя15"/>
      <sheetName val="дек15"/>
      <sheetName val="янв16"/>
      <sheetName val="фев16 "/>
      <sheetName val="март16"/>
      <sheetName val="апр16"/>
      <sheetName val="май16"/>
      <sheetName val="июнь16"/>
      <sheetName val="июль16"/>
      <sheetName val="авг 16"/>
      <sheetName val="сент16"/>
      <sheetName val="окт16"/>
      <sheetName val="ноя16"/>
      <sheetName val="дек16"/>
      <sheetName val="янв17"/>
      <sheetName val="фев17"/>
      <sheetName val="март17"/>
      <sheetName val="апр17"/>
      <sheetName val="май17"/>
      <sheetName val="июнь17"/>
      <sheetName val="июль17"/>
      <sheetName val="авг17"/>
      <sheetName val="сент17"/>
      <sheetName val="окт17"/>
      <sheetName val="ноя17"/>
      <sheetName val="дек17"/>
      <sheetName val="янв18"/>
      <sheetName val="фев18"/>
      <sheetName val="март18"/>
      <sheetName val="апр18"/>
      <sheetName val="май18"/>
      <sheetName val="июнь18"/>
      <sheetName val="июль18"/>
      <sheetName val="авг18"/>
      <sheetName val="сент18"/>
      <sheetName val="окт18"/>
      <sheetName val="ноя18"/>
      <sheetName val="дек18"/>
      <sheetName val="янв19"/>
      <sheetName val="фев19"/>
      <sheetName val="март19"/>
      <sheetName val="апр19"/>
      <sheetName val="май19"/>
      <sheetName val="июнь19"/>
      <sheetName val="июль19"/>
      <sheetName val="авг19"/>
      <sheetName val="сент19"/>
      <sheetName val="17.09"/>
      <sheetName val="окт19"/>
      <sheetName val="ноя19"/>
      <sheetName val="дек19"/>
      <sheetName val="янв20"/>
      <sheetName val="фев20"/>
      <sheetName val="март20"/>
      <sheetName val="апр20"/>
      <sheetName val="май20"/>
      <sheetName val="июнь20"/>
      <sheetName val="июль20"/>
      <sheetName val="авг20"/>
      <sheetName val="сент20"/>
      <sheetName val="окт20"/>
      <sheetName val="ноя20"/>
      <sheetName val="дек20"/>
      <sheetName val="янв21"/>
      <sheetName val="фев21"/>
      <sheetName val="март21"/>
      <sheetName val="апр21"/>
      <sheetName val="май21"/>
      <sheetName val="июнь21"/>
      <sheetName val="июль21"/>
      <sheetName val="авг21"/>
      <sheetName val="сент21"/>
      <sheetName val="окт21"/>
      <sheetName val="ноя21"/>
      <sheetName val="дек21"/>
      <sheetName val="янв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3">
          <cell r="R3">
            <v>70703</v>
          </cell>
        </row>
        <row r="11">
          <cell r="S11">
            <v>76789</v>
          </cell>
        </row>
      </sheetData>
      <sheetData sheetId="80">
        <row r="3">
          <cell r="R3">
            <v>66141</v>
          </cell>
        </row>
        <row r="11">
          <cell r="S11">
            <v>31462</v>
          </cell>
        </row>
      </sheetData>
      <sheetData sheetId="81">
        <row r="3">
          <cell r="R3">
            <v>66810.429254482486</v>
          </cell>
        </row>
        <row r="11">
          <cell r="S11">
            <v>70342.457085539223</v>
          </cell>
        </row>
      </sheetData>
      <sheetData sheetId="82">
        <row r="3">
          <cell r="R3">
            <v>69790</v>
          </cell>
        </row>
        <row r="11">
          <cell r="S11">
            <v>74359</v>
          </cell>
        </row>
      </sheetData>
      <sheetData sheetId="83">
        <row r="3">
          <cell r="R3">
            <v>70802</v>
          </cell>
        </row>
        <row r="11">
          <cell r="S11">
            <v>60300</v>
          </cell>
        </row>
      </sheetData>
      <sheetData sheetId="84">
        <row r="3">
          <cell r="R3">
            <v>58713</v>
          </cell>
        </row>
        <row r="11">
          <cell r="S11">
            <v>72085</v>
          </cell>
        </row>
      </sheetData>
      <sheetData sheetId="85">
        <row r="3">
          <cell r="R3">
            <v>58358</v>
          </cell>
        </row>
        <row r="11">
          <cell r="S11">
            <v>110624</v>
          </cell>
        </row>
      </sheetData>
      <sheetData sheetId="86">
        <row r="3">
          <cell r="T3">
            <v>61198</v>
          </cell>
        </row>
        <row r="11">
          <cell r="U11">
            <v>57664</v>
          </cell>
        </row>
        <row r="47">
          <cell r="Q47">
            <v>244862</v>
          </cell>
        </row>
      </sheetData>
      <sheetData sheetId="87">
        <row r="3">
          <cell r="T3">
            <v>63699</v>
          </cell>
        </row>
        <row r="11">
          <cell r="U11">
            <v>67142</v>
          </cell>
        </row>
        <row r="47">
          <cell r="Q47">
            <v>253512</v>
          </cell>
        </row>
      </sheetData>
      <sheetData sheetId="88">
        <row r="3">
          <cell r="T3">
            <v>74812</v>
          </cell>
        </row>
        <row r="11">
          <cell r="U11">
            <v>103178</v>
          </cell>
        </row>
        <row r="47">
          <cell r="Q47">
            <v>144260</v>
          </cell>
        </row>
      </sheetData>
      <sheetData sheetId="89">
        <row r="3">
          <cell r="T3">
            <v>59935</v>
          </cell>
        </row>
        <row r="11">
          <cell r="U11">
            <v>93992</v>
          </cell>
        </row>
        <row r="47">
          <cell r="Q47">
            <v>111322</v>
          </cell>
        </row>
      </sheetData>
      <sheetData sheetId="90">
        <row r="3">
          <cell r="T3">
            <v>82154</v>
          </cell>
        </row>
        <row r="47">
          <cell r="Q47">
            <v>204401</v>
          </cell>
        </row>
      </sheetData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">
          <cell r="N15">
            <v>38192</v>
          </cell>
          <cell r="O15">
            <v>3654255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">
          <cell r="N15">
            <v>36519</v>
          </cell>
          <cell r="O15">
            <v>3259715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">
          <cell r="N15">
            <v>39617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энергия"/>
      <sheetName val="мощность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X40"/>
  <sheetViews>
    <sheetView workbookViewId="0">
      <selection activeCell="AS21" activeCellId="1" sqref="AS19:AV19 AS21:AV22"/>
    </sheetView>
  </sheetViews>
  <sheetFormatPr defaultColWidth="1.42578125" defaultRowHeight="12.75" x14ac:dyDescent="0.2"/>
  <cols>
    <col min="1" max="28" width="1.42578125" style="3"/>
    <col min="29" max="31" width="0" style="3" hidden="1" customWidth="1"/>
    <col min="32" max="32" width="3.42578125" style="3" hidden="1" customWidth="1"/>
    <col min="33" max="44" width="0" style="3" hidden="1" customWidth="1"/>
    <col min="45" max="45" width="1.42578125" style="3" customWidth="1"/>
    <col min="46" max="47" width="1.42578125" style="3"/>
    <col min="48" max="48" width="7.85546875" style="3" customWidth="1"/>
    <col min="49" max="50" width="1.42578125" style="3"/>
    <col min="51" max="51" width="7.28515625" style="3" customWidth="1"/>
    <col min="52" max="53" width="1.42578125" style="3"/>
    <col min="54" max="54" width="7.5703125" style="3" customWidth="1"/>
    <col min="55" max="56" width="1.42578125" style="3"/>
    <col min="57" max="57" width="8.85546875" style="3" customWidth="1"/>
    <col min="58" max="59" width="1.42578125" style="3"/>
    <col min="60" max="60" width="9.28515625" style="3" customWidth="1"/>
    <col min="61" max="63" width="0" style="3" hidden="1" customWidth="1"/>
    <col min="64" max="64" width="4.140625" style="3" hidden="1" customWidth="1"/>
    <col min="65" max="66" width="0" style="3" hidden="1" customWidth="1"/>
    <col min="67" max="67" width="5.42578125" style="3" hidden="1" customWidth="1"/>
    <col min="68" max="68" width="1.42578125" style="3" hidden="1" customWidth="1"/>
    <col min="69" max="69" width="0" style="3" hidden="1" customWidth="1"/>
    <col min="70" max="70" width="4.42578125" style="3" hidden="1" customWidth="1"/>
    <col min="71" max="71" width="3.140625" style="3" hidden="1" customWidth="1"/>
    <col min="72" max="72" width="0" style="3" hidden="1" customWidth="1"/>
    <col min="73" max="73" width="3.28515625" style="3" hidden="1" customWidth="1"/>
    <col min="74" max="75" width="0" style="3" hidden="1" customWidth="1"/>
    <col min="76" max="76" width="4.42578125" style="3" hidden="1" customWidth="1"/>
    <col min="77" max="16384" width="1.42578125" style="3"/>
  </cols>
  <sheetData>
    <row r="1" spans="1:7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 t="s">
        <v>18</v>
      </c>
    </row>
    <row r="2" spans="1:7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1:76" s="4" customFormat="1" ht="24.75" customHeight="1" x14ac:dyDescent="0.25">
      <c r="A3" s="26" t="s">
        <v>19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</row>
    <row r="4" spans="1:76" ht="15.75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7" t="s">
        <v>10</v>
      </c>
      <c r="BI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2" t="s">
        <v>10</v>
      </c>
    </row>
    <row r="5" spans="1:76" x14ac:dyDescent="0.2">
      <c r="A5" s="27" t="s">
        <v>0</v>
      </c>
      <c r="B5" s="28"/>
      <c r="C5" s="28"/>
      <c r="D5" s="29"/>
      <c r="E5" s="30" t="s">
        <v>1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31" t="s">
        <v>2</v>
      </c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2"/>
      <c r="AS5" s="46" t="s">
        <v>50</v>
      </c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47"/>
      <c r="BI5" s="43" t="s">
        <v>51</v>
      </c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5"/>
    </row>
    <row r="6" spans="1:76" ht="13.5" thickBot="1" x14ac:dyDescent="0.25">
      <c r="A6" s="33" t="s">
        <v>3</v>
      </c>
      <c r="B6" s="34"/>
      <c r="C6" s="34"/>
      <c r="D6" s="35"/>
      <c r="E6" s="36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 t="s">
        <v>8</v>
      </c>
      <c r="AD6" s="34"/>
      <c r="AE6" s="34"/>
      <c r="AF6" s="34"/>
      <c r="AG6" s="34" t="s">
        <v>4</v>
      </c>
      <c r="AH6" s="34"/>
      <c r="AI6" s="34"/>
      <c r="AJ6" s="34" t="s">
        <v>5</v>
      </c>
      <c r="AK6" s="34"/>
      <c r="AL6" s="34"/>
      <c r="AM6" s="34" t="s">
        <v>6</v>
      </c>
      <c r="AN6" s="34"/>
      <c r="AO6" s="34"/>
      <c r="AP6" s="34" t="s">
        <v>7</v>
      </c>
      <c r="AQ6" s="34"/>
      <c r="AR6" s="40"/>
      <c r="AS6" s="48" t="s">
        <v>8</v>
      </c>
      <c r="AT6" s="49"/>
      <c r="AU6" s="49"/>
      <c r="AV6" s="49"/>
      <c r="AW6" s="49" t="s">
        <v>4</v>
      </c>
      <c r="AX6" s="49"/>
      <c r="AY6" s="49"/>
      <c r="AZ6" s="49" t="s">
        <v>5</v>
      </c>
      <c r="BA6" s="49"/>
      <c r="BB6" s="49"/>
      <c r="BC6" s="49" t="s">
        <v>6</v>
      </c>
      <c r="BD6" s="49"/>
      <c r="BE6" s="49"/>
      <c r="BF6" s="49" t="s">
        <v>7</v>
      </c>
      <c r="BG6" s="49"/>
      <c r="BH6" s="50"/>
      <c r="BI6" s="41" t="s">
        <v>8</v>
      </c>
      <c r="BJ6" s="38"/>
      <c r="BK6" s="38"/>
      <c r="BL6" s="42"/>
      <c r="BM6" s="37" t="s">
        <v>4</v>
      </c>
      <c r="BN6" s="38"/>
      <c r="BO6" s="42"/>
      <c r="BP6" s="37" t="s">
        <v>5</v>
      </c>
      <c r="BQ6" s="38"/>
      <c r="BR6" s="42"/>
      <c r="BS6" s="37" t="s">
        <v>6</v>
      </c>
      <c r="BT6" s="38"/>
      <c r="BU6" s="42"/>
      <c r="BV6" s="37" t="s">
        <v>7</v>
      </c>
      <c r="BW6" s="38"/>
      <c r="BX6" s="39"/>
    </row>
    <row r="7" spans="1:76" s="5" customFormat="1" ht="8.25" x14ac:dyDescent="0.15">
      <c r="A7" s="51">
        <v>1</v>
      </c>
      <c r="B7" s="52"/>
      <c r="C7" s="52"/>
      <c r="D7" s="53"/>
      <c r="E7" s="54">
        <v>2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>
        <v>3</v>
      </c>
      <c r="AD7" s="52"/>
      <c r="AE7" s="52"/>
      <c r="AF7" s="52"/>
      <c r="AG7" s="52">
        <v>4</v>
      </c>
      <c r="AH7" s="52"/>
      <c r="AI7" s="52"/>
      <c r="AJ7" s="52">
        <v>5</v>
      </c>
      <c r="AK7" s="52"/>
      <c r="AL7" s="52"/>
      <c r="AM7" s="52">
        <v>6</v>
      </c>
      <c r="AN7" s="52"/>
      <c r="AO7" s="52"/>
      <c r="AP7" s="55">
        <v>7</v>
      </c>
      <c r="AQ7" s="56"/>
      <c r="AR7" s="56"/>
      <c r="AS7" s="57">
        <v>8</v>
      </c>
      <c r="AT7" s="21"/>
      <c r="AU7" s="21"/>
      <c r="AV7" s="21"/>
      <c r="AW7" s="21">
        <v>9</v>
      </c>
      <c r="AX7" s="21"/>
      <c r="AY7" s="21"/>
      <c r="AZ7" s="21">
        <v>10</v>
      </c>
      <c r="BA7" s="21"/>
      <c r="BB7" s="21"/>
      <c r="BC7" s="21">
        <v>11</v>
      </c>
      <c r="BD7" s="21"/>
      <c r="BE7" s="21"/>
      <c r="BF7" s="21">
        <v>12</v>
      </c>
      <c r="BG7" s="21"/>
      <c r="BH7" s="22"/>
      <c r="BI7" s="57">
        <v>8</v>
      </c>
      <c r="BJ7" s="21"/>
      <c r="BK7" s="21"/>
      <c r="BL7" s="21"/>
      <c r="BM7" s="21">
        <v>9</v>
      </c>
      <c r="BN7" s="21"/>
      <c r="BO7" s="21"/>
      <c r="BP7" s="21">
        <v>10</v>
      </c>
      <c r="BQ7" s="21"/>
      <c r="BR7" s="21"/>
      <c r="BS7" s="21">
        <v>11</v>
      </c>
      <c r="BT7" s="21"/>
      <c r="BU7" s="21"/>
      <c r="BV7" s="21">
        <v>12</v>
      </c>
      <c r="BW7" s="21"/>
      <c r="BX7" s="22"/>
    </row>
    <row r="8" spans="1:76" x14ac:dyDescent="0.2">
      <c r="A8" s="58" t="s">
        <v>9</v>
      </c>
      <c r="B8" s="59"/>
      <c r="C8" s="59"/>
      <c r="D8" s="60"/>
      <c r="E8" s="61" t="s">
        <v>20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2"/>
      <c r="AC8" s="63"/>
      <c r="AD8" s="64"/>
      <c r="AE8" s="64"/>
      <c r="AF8" s="65"/>
      <c r="AG8" s="66"/>
      <c r="AH8" s="67"/>
      <c r="AI8" s="68"/>
      <c r="AJ8" s="66"/>
      <c r="AK8" s="67"/>
      <c r="AL8" s="68"/>
      <c r="AM8" s="66"/>
      <c r="AN8" s="67"/>
      <c r="AO8" s="68"/>
      <c r="AP8" s="66"/>
      <c r="AQ8" s="67"/>
      <c r="AR8" s="67"/>
      <c r="AS8" s="17">
        <v>66.272101000000006</v>
      </c>
      <c r="AT8" s="18"/>
      <c r="AU8" s="18"/>
      <c r="AV8" s="18"/>
      <c r="AW8" s="18">
        <v>66.276100999999997</v>
      </c>
      <c r="AX8" s="15"/>
      <c r="AY8" s="15"/>
      <c r="AZ8" s="18">
        <v>30.216002</v>
      </c>
      <c r="BA8" s="18"/>
      <c r="BB8" s="18"/>
      <c r="BC8" s="23">
        <v>36.060098999999994</v>
      </c>
      <c r="BD8" s="24"/>
      <c r="BE8" s="25"/>
      <c r="BF8" s="18">
        <v>0.53662200000000004</v>
      </c>
      <c r="BG8" s="15"/>
      <c r="BH8" s="16"/>
      <c r="BI8" s="17">
        <v>59.55</v>
      </c>
      <c r="BJ8" s="18"/>
      <c r="BK8" s="18"/>
      <c r="BL8" s="18"/>
      <c r="BM8" s="18">
        <v>59.55</v>
      </c>
      <c r="BN8" s="15"/>
      <c r="BO8" s="15"/>
      <c r="BP8" s="15"/>
      <c r="BQ8" s="15"/>
      <c r="BR8" s="15"/>
      <c r="BS8" s="18">
        <f>BS9</f>
        <v>10.224</v>
      </c>
      <c r="BT8" s="15"/>
      <c r="BU8" s="15"/>
      <c r="BV8" s="18"/>
      <c r="BW8" s="15"/>
      <c r="BX8" s="16"/>
    </row>
    <row r="9" spans="1:76" x14ac:dyDescent="0.2">
      <c r="A9" s="69" t="s">
        <v>11</v>
      </c>
      <c r="B9" s="70"/>
      <c r="C9" s="70"/>
      <c r="D9" s="71"/>
      <c r="E9" s="72" t="s">
        <v>21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  <c r="AD9" s="74"/>
      <c r="AE9" s="74"/>
      <c r="AF9" s="74"/>
      <c r="AG9" s="49"/>
      <c r="AH9" s="49"/>
      <c r="AI9" s="49"/>
      <c r="AJ9" s="49"/>
      <c r="AK9" s="49"/>
      <c r="AL9" s="49"/>
      <c r="AM9" s="49"/>
      <c r="AN9" s="49"/>
      <c r="AO9" s="49"/>
      <c r="AP9" s="37"/>
      <c r="AQ9" s="38"/>
      <c r="AR9" s="38"/>
      <c r="AS9" s="17"/>
      <c r="AT9" s="18"/>
      <c r="AU9" s="18"/>
      <c r="AV9" s="18"/>
      <c r="AW9" s="15"/>
      <c r="AX9" s="15"/>
      <c r="AY9" s="15"/>
      <c r="AZ9" s="15"/>
      <c r="BA9" s="15"/>
      <c r="BB9" s="15"/>
      <c r="BC9" s="18"/>
      <c r="BD9" s="18"/>
      <c r="BE9" s="18"/>
      <c r="BF9" s="15"/>
      <c r="BG9" s="15"/>
      <c r="BH9" s="16"/>
      <c r="BI9" s="17"/>
      <c r="BJ9" s="18"/>
      <c r="BK9" s="18"/>
      <c r="BL9" s="18"/>
      <c r="BM9" s="15"/>
      <c r="BN9" s="15"/>
      <c r="BO9" s="15"/>
      <c r="BP9" s="15"/>
      <c r="BQ9" s="15"/>
      <c r="BR9" s="15"/>
      <c r="BS9" s="15">
        <f>BS11</f>
        <v>10.224</v>
      </c>
      <c r="BT9" s="15"/>
      <c r="BU9" s="15"/>
      <c r="BV9" s="15"/>
      <c r="BW9" s="15"/>
      <c r="BX9" s="16"/>
    </row>
    <row r="10" spans="1:76" x14ac:dyDescent="0.2">
      <c r="A10" s="58"/>
      <c r="B10" s="59"/>
      <c r="C10" s="59"/>
      <c r="D10" s="60"/>
      <c r="E10" s="61" t="s">
        <v>22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2"/>
      <c r="AC10" s="63"/>
      <c r="AD10" s="64"/>
      <c r="AE10" s="64"/>
      <c r="AF10" s="65"/>
      <c r="AG10" s="66"/>
      <c r="AH10" s="67"/>
      <c r="AI10" s="68"/>
      <c r="AJ10" s="66"/>
      <c r="AK10" s="67"/>
      <c r="AL10" s="68"/>
      <c r="AM10" s="66"/>
      <c r="AN10" s="67"/>
      <c r="AO10" s="68"/>
      <c r="AP10" s="66"/>
      <c r="AQ10" s="67"/>
      <c r="AR10" s="67"/>
      <c r="AS10" s="17"/>
      <c r="AT10" s="18"/>
      <c r="AU10" s="18"/>
      <c r="AV10" s="18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6"/>
      <c r="BI10" s="17"/>
      <c r="BJ10" s="18"/>
      <c r="BK10" s="18"/>
      <c r="BL10" s="18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6"/>
    </row>
    <row r="11" spans="1:76" x14ac:dyDescent="0.2">
      <c r="A11" s="69"/>
      <c r="B11" s="70"/>
      <c r="C11" s="70"/>
      <c r="D11" s="71"/>
      <c r="E11" s="72" t="s">
        <v>4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4"/>
      <c r="AD11" s="74"/>
      <c r="AE11" s="74"/>
      <c r="AF11" s="74"/>
      <c r="AG11" s="49"/>
      <c r="AH11" s="49"/>
      <c r="AI11" s="49"/>
      <c r="AJ11" s="49"/>
      <c r="AK11" s="49"/>
      <c r="AL11" s="49"/>
      <c r="AM11" s="49"/>
      <c r="AN11" s="49"/>
      <c r="AO11" s="49"/>
      <c r="AP11" s="37"/>
      <c r="AQ11" s="38"/>
      <c r="AR11" s="38"/>
      <c r="AS11" s="17"/>
      <c r="AT11" s="18"/>
      <c r="AU11" s="18"/>
      <c r="AV11" s="18"/>
      <c r="AW11" s="15"/>
      <c r="AX11" s="15"/>
      <c r="AY11" s="15"/>
      <c r="AZ11" s="15"/>
      <c r="BA11" s="15"/>
      <c r="BB11" s="15"/>
      <c r="BC11" s="18"/>
      <c r="BD11" s="18"/>
      <c r="BE11" s="18"/>
      <c r="BF11" s="15"/>
      <c r="BG11" s="15"/>
      <c r="BH11" s="16"/>
      <c r="BI11" s="17">
        <f>BS11</f>
        <v>10.224</v>
      </c>
      <c r="BJ11" s="18"/>
      <c r="BK11" s="18"/>
      <c r="BL11" s="18"/>
      <c r="BM11" s="15"/>
      <c r="BN11" s="15"/>
      <c r="BO11" s="15"/>
      <c r="BP11" s="15"/>
      <c r="BQ11" s="15"/>
      <c r="BR11" s="15"/>
      <c r="BS11" s="15">
        <f>9.8+0.424</f>
        <v>10.224</v>
      </c>
      <c r="BT11" s="15"/>
      <c r="BU11" s="15"/>
      <c r="BV11" s="15"/>
      <c r="BW11" s="15"/>
      <c r="BX11" s="16"/>
    </row>
    <row r="12" spans="1:76" x14ac:dyDescent="0.2">
      <c r="A12" s="58"/>
      <c r="B12" s="59"/>
      <c r="C12" s="59"/>
      <c r="D12" s="60"/>
      <c r="E12" s="61" t="s">
        <v>5</v>
      </c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2"/>
      <c r="AC12" s="63"/>
      <c r="AD12" s="64"/>
      <c r="AE12" s="64"/>
      <c r="AF12" s="65"/>
      <c r="AG12" s="66"/>
      <c r="AH12" s="67"/>
      <c r="AI12" s="68"/>
      <c r="AJ12" s="66"/>
      <c r="AK12" s="67"/>
      <c r="AL12" s="68"/>
      <c r="AM12" s="66"/>
      <c r="AN12" s="67"/>
      <c r="AO12" s="68"/>
      <c r="AP12" s="66"/>
      <c r="AQ12" s="67"/>
      <c r="AR12" s="67"/>
      <c r="AS12" s="17"/>
      <c r="AT12" s="18"/>
      <c r="AU12" s="18"/>
      <c r="AV12" s="18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6"/>
      <c r="BI12" s="17"/>
      <c r="BJ12" s="18"/>
      <c r="BK12" s="18"/>
      <c r="BL12" s="18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6"/>
    </row>
    <row r="13" spans="1:76" x14ac:dyDescent="0.2">
      <c r="A13" s="69"/>
      <c r="B13" s="70"/>
      <c r="C13" s="70"/>
      <c r="D13" s="71"/>
      <c r="E13" s="62" t="s">
        <v>6</v>
      </c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4"/>
      <c r="AD13" s="74"/>
      <c r="AE13" s="74"/>
      <c r="AF13" s="74"/>
      <c r="AG13" s="49"/>
      <c r="AH13" s="49"/>
      <c r="AI13" s="49"/>
      <c r="AJ13" s="49"/>
      <c r="AK13" s="49"/>
      <c r="AL13" s="49"/>
      <c r="AM13" s="49"/>
      <c r="AN13" s="49"/>
      <c r="AO13" s="49"/>
      <c r="AP13" s="37"/>
      <c r="AQ13" s="38"/>
      <c r="AR13" s="38"/>
      <c r="AS13" s="17"/>
      <c r="AT13" s="18"/>
      <c r="AU13" s="18"/>
      <c r="AV13" s="18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6"/>
      <c r="BI13" s="17"/>
      <c r="BJ13" s="18"/>
      <c r="BK13" s="18"/>
      <c r="BL13" s="18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6"/>
    </row>
    <row r="14" spans="1:76" x14ac:dyDescent="0.2">
      <c r="A14" s="69" t="s">
        <v>12</v>
      </c>
      <c r="B14" s="70"/>
      <c r="C14" s="70"/>
      <c r="D14" s="71"/>
      <c r="E14" s="72" t="s">
        <v>23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4"/>
      <c r="AD14" s="74"/>
      <c r="AE14" s="74"/>
      <c r="AF14" s="74"/>
      <c r="AG14" s="49"/>
      <c r="AH14" s="49"/>
      <c r="AI14" s="49"/>
      <c r="AJ14" s="49"/>
      <c r="AK14" s="49"/>
      <c r="AL14" s="49"/>
      <c r="AM14" s="49"/>
      <c r="AN14" s="49"/>
      <c r="AO14" s="49"/>
      <c r="AP14" s="37"/>
      <c r="AQ14" s="38"/>
      <c r="AR14" s="38"/>
      <c r="AS14" s="17"/>
      <c r="AT14" s="18"/>
      <c r="AU14" s="18"/>
      <c r="AV14" s="18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6"/>
      <c r="BI14" s="17"/>
      <c r="BJ14" s="18"/>
      <c r="BK14" s="18"/>
      <c r="BL14" s="18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6"/>
    </row>
    <row r="15" spans="1:76" x14ac:dyDescent="0.2">
      <c r="A15" s="58" t="s">
        <v>13</v>
      </c>
      <c r="B15" s="59"/>
      <c r="C15" s="59"/>
      <c r="D15" s="60"/>
      <c r="E15" s="79" t="s">
        <v>24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80"/>
      <c r="AC15" s="64"/>
      <c r="AD15" s="64"/>
      <c r="AE15" s="64"/>
      <c r="AF15" s="65"/>
      <c r="AG15" s="66"/>
      <c r="AH15" s="67"/>
      <c r="AI15" s="68"/>
      <c r="AJ15" s="66"/>
      <c r="AK15" s="67"/>
      <c r="AL15" s="68"/>
      <c r="AM15" s="66"/>
      <c r="AN15" s="67"/>
      <c r="AO15" s="68"/>
      <c r="AP15" s="66"/>
      <c r="AQ15" s="67"/>
      <c r="AR15" s="67"/>
      <c r="AS15" s="17">
        <f>AS8</f>
        <v>66.272101000000006</v>
      </c>
      <c r="AT15" s="18"/>
      <c r="AU15" s="18"/>
      <c r="AV15" s="18"/>
      <c r="AW15" s="18">
        <f>AW8</f>
        <v>66.276100999999997</v>
      </c>
      <c r="AX15" s="15"/>
      <c r="AY15" s="15"/>
      <c r="AZ15" s="18">
        <f>AZ8</f>
        <v>30.216002</v>
      </c>
      <c r="BA15" s="18"/>
      <c r="BB15" s="18"/>
      <c r="BC15" s="18">
        <f t="shared" ref="BC15" si="0">BC8</f>
        <v>36.060098999999994</v>
      </c>
      <c r="BD15" s="18"/>
      <c r="BE15" s="18"/>
      <c r="BF15" s="18">
        <f t="shared" ref="BF15" si="1">BF8</f>
        <v>0.53662200000000004</v>
      </c>
      <c r="BG15" s="18"/>
      <c r="BH15" s="19"/>
      <c r="BI15" s="17">
        <f>BI8</f>
        <v>59.55</v>
      </c>
      <c r="BJ15" s="18"/>
      <c r="BK15" s="18"/>
      <c r="BL15" s="18"/>
      <c r="BM15" s="18">
        <v>59.55</v>
      </c>
      <c r="BN15" s="15"/>
      <c r="BO15" s="15"/>
      <c r="BP15" s="15"/>
      <c r="BQ15" s="15"/>
      <c r="BR15" s="15"/>
      <c r="BS15" s="18"/>
      <c r="BT15" s="15"/>
      <c r="BU15" s="15"/>
      <c r="BV15" s="18"/>
      <c r="BW15" s="15"/>
      <c r="BX15" s="16"/>
    </row>
    <row r="16" spans="1:76" x14ac:dyDescent="0.2">
      <c r="A16" s="76"/>
      <c r="B16" s="77"/>
      <c r="C16" s="77"/>
      <c r="D16" s="78"/>
      <c r="E16" s="86" t="s">
        <v>25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7"/>
      <c r="AC16" s="81"/>
      <c r="AD16" s="81"/>
      <c r="AE16" s="81"/>
      <c r="AF16" s="82"/>
      <c r="AG16" s="83"/>
      <c r="AH16" s="84"/>
      <c r="AI16" s="85"/>
      <c r="AJ16" s="83"/>
      <c r="AK16" s="84"/>
      <c r="AL16" s="85"/>
      <c r="AM16" s="83"/>
      <c r="AN16" s="84"/>
      <c r="AO16" s="85"/>
      <c r="AP16" s="83"/>
      <c r="AQ16" s="84"/>
      <c r="AR16" s="84"/>
      <c r="AS16" s="17"/>
      <c r="AT16" s="18"/>
      <c r="AU16" s="18"/>
      <c r="AV16" s="18"/>
      <c r="AW16" s="15"/>
      <c r="AX16" s="15"/>
      <c r="AY16" s="15"/>
      <c r="AZ16" s="18"/>
      <c r="BA16" s="18"/>
      <c r="BB16" s="18"/>
      <c r="BC16" s="18"/>
      <c r="BD16" s="18"/>
      <c r="BE16" s="18"/>
      <c r="BF16" s="18"/>
      <c r="BG16" s="18"/>
      <c r="BH16" s="19"/>
      <c r="BI16" s="17"/>
      <c r="BJ16" s="18"/>
      <c r="BK16" s="18"/>
      <c r="BL16" s="18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6"/>
    </row>
    <row r="17" spans="1:76" x14ac:dyDescent="0.2">
      <c r="A17" s="58" t="s">
        <v>14</v>
      </c>
      <c r="B17" s="59"/>
      <c r="C17" s="59"/>
      <c r="D17" s="60"/>
      <c r="E17" s="79" t="s">
        <v>26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80"/>
      <c r="AC17" s="67"/>
      <c r="AD17" s="67"/>
      <c r="AE17" s="67"/>
      <c r="AF17" s="68"/>
      <c r="AG17" s="66"/>
      <c r="AH17" s="67"/>
      <c r="AI17" s="68"/>
      <c r="AJ17" s="66"/>
      <c r="AK17" s="67"/>
      <c r="AL17" s="68"/>
      <c r="AM17" s="66"/>
      <c r="AN17" s="67"/>
      <c r="AO17" s="68"/>
      <c r="AP17" s="66"/>
      <c r="AQ17" s="67"/>
      <c r="AR17" s="67"/>
      <c r="AS17" s="20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6"/>
      <c r="BI17" s="20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6"/>
    </row>
    <row r="18" spans="1:76" x14ac:dyDescent="0.2">
      <c r="A18" s="76"/>
      <c r="B18" s="77"/>
      <c r="C18" s="77"/>
      <c r="D18" s="78"/>
      <c r="E18" s="86" t="s">
        <v>27</v>
      </c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7"/>
      <c r="AC18" s="84"/>
      <c r="AD18" s="84"/>
      <c r="AE18" s="84"/>
      <c r="AF18" s="85"/>
      <c r="AG18" s="83"/>
      <c r="AH18" s="84"/>
      <c r="AI18" s="85"/>
      <c r="AJ18" s="83"/>
      <c r="AK18" s="84"/>
      <c r="AL18" s="85"/>
      <c r="AM18" s="83"/>
      <c r="AN18" s="84"/>
      <c r="AO18" s="85"/>
      <c r="AP18" s="83"/>
      <c r="AQ18" s="84"/>
      <c r="AR18" s="84"/>
      <c r="AS18" s="20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6"/>
      <c r="BI18" s="20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6"/>
    </row>
    <row r="19" spans="1:76" x14ac:dyDescent="0.2">
      <c r="A19" s="58" t="s">
        <v>15</v>
      </c>
      <c r="B19" s="59"/>
      <c r="C19" s="59"/>
      <c r="D19" s="60"/>
      <c r="E19" s="86" t="s">
        <v>28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7"/>
      <c r="AC19" s="66"/>
      <c r="AD19" s="67"/>
      <c r="AE19" s="67"/>
      <c r="AF19" s="68"/>
      <c r="AG19" s="66"/>
      <c r="AH19" s="67"/>
      <c r="AI19" s="68"/>
      <c r="AJ19" s="66"/>
      <c r="AK19" s="67"/>
      <c r="AL19" s="68"/>
      <c r="AM19" s="66"/>
      <c r="AN19" s="67"/>
      <c r="AO19" s="68"/>
      <c r="AP19" s="66"/>
      <c r="AQ19" s="67"/>
      <c r="AR19" s="67"/>
      <c r="AS19" s="17">
        <v>2.3517550000000003</v>
      </c>
      <c r="AT19" s="15"/>
      <c r="AU19" s="15"/>
      <c r="AV19" s="15"/>
      <c r="AW19" s="18">
        <f>AS19</f>
        <v>2.3517550000000003</v>
      </c>
      <c r="AX19" s="18"/>
      <c r="AY19" s="18"/>
      <c r="AZ19" s="18">
        <v>0.60431800000000002</v>
      </c>
      <c r="BA19" s="18"/>
      <c r="BB19" s="18"/>
      <c r="BC19" s="18">
        <v>1.7474369999999999</v>
      </c>
      <c r="BD19" s="18"/>
      <c r="BE19" s="18"/>
      <c r="BF19" s="15"/>
      <c r="BG19" s="15"/>
      <c r="BH19" s="16"/>
      <c r="BI19" s="17">
        <f>BM19+BS19</f>
        <v>2.58</v>
      </c>
      <c r="BJ19" s="15"/>
      <c r="BK19" s="15"/>
      <c r="BL19" s="15"/>
      <c r="BM19" s="15">
        <v>2.1560000000000001</v>
      </c>
      <c r="BN19" s="15"/>
      <c r="BO19" s="15"/>
      <c r="BP19" s="15"/>
      <c r="BQ19" s="15"/>
      <c r="BR19" s="15"/>
      <c r="BS19" s="18">
        <v>0.42399999999999999</v>
      </c>
      <c r="BT19" s="18"/>
      <c r="BU19" s="18"/>
      <c r="BV19" s="15"/>
      <c r="BW19" s="15"/>
      <c r="BX19" s="16"/>
    </row>
    <row r="20" spans="1:76" x14ac:dyDescent="0.2">
      <c r="A20" s="69"/>
      <c r="B20" s="70"/>
      <c r="C20" s="70"/>
      <c r="D20" s="71"/>
      <c r="E20" s="72" t="s">
        <v>29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37"/>
      <c r="AQ20" s="38"/>
      <c r="AR20" s="38"/>
      <c r="AS20" s="88">
        <f>AS19/AS8*100</f>
        <v>3.5486350432740918</v>
      </c>
      <c r="AT20" s="89" t="e">
        <f>AT18/AT5*100</f>
        <v>#DIV/0!</v>
      </c>
      <c r="AU20" s="89" t="e">
        <f>AU18/AU5*100</f>
        <v>#DIV/0!</v>
      </c>
      <c r="AV20" s="89" t="e">
        <f>AV18/AV5*100</f>
        <v>#DIV/0!</v>
      </c>
      <c r="AW20" s="90">
        <f>AW19/AW8*100</f>
        <v>3.5484208704431786</v>
      </c>
      <c r="AX20" s="91"/>
      <c r="AY20" s="92"/>
      <c r="AZ20" s="90">
        <f>AZ19/AZ8*100</f>
        <v>1.999993248610455</v>
      </c>
      <c r="BA20" s="91"/>
      <c r="BB20" s="92"/>
      <c r="BC20" s="90">
        <f>BC19/BC8*100</f>
        <v>4.8459018373743241</v>
      </c>
      <c r="BD20" s="91"/>
      <c r="BE20" s="92"/>
      <c r="BF20" s="93"/>
      <c r="BG20" s="94"/>
      <c r="BH20" s="95"/>
      <c r="BI20" s="88">
        <f>BI19/BI8*100</f>
        <v>4.3324937027707806</v>
      </c>
      <c r="BJ20" s="89"/>
      <c r="BK20" s="89"/>
      <c r="BL20" s="89"/>
      <c r="BM20" s="89">
        <f>BM19/BM8*100</f>
        <v>3.6204869857262811</v>
      </c>
      <c r="BN20" s="89"/>
      <c r="BO20" s="89"/>
      <c r="BP20" s="89"/>
      <c r="BQ20" s="89"/>
      <c r="BR20" s="89"/>
      <c r="BS20" s="89">
        <f>BS19/BS8*100</f>
        <v>4.1471048513302033</v>
      </c>
      <c r="BT20" s="89"/>
      <c r="BU20" s="89"/>
      <c r="BV20" s="15"/>
      <c r="BW20" s="15"/>
      <c r="BX20" s="16"/>
    </row>
    <row r="21" spans="1:76" x14ac:dyDescent="0.2">
      <c r="A21" s="58" t="s">
        <v>16</v>
      </c>
      <c r="B21" s="59"/>
      <c r="C21" s="59"/>
      <c r="D21" s="60"/>
      <c r="E21" s="79" t="s">
        <v>30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80"/>
      <c r="AC21" s="67"/>
      <c r="AD21" s="67"/>
      <c r="AE21" s="67"/>
      <c r="AF21" s="68"/>
      <c r="AG21" s="66"/>
      <c r="AH21" s="67"/>
      <c r="AI21" s="68"/>
      <c r="AJ21" s="66"/>
      <c r="AK21" s="67"/>
      <c r="AL21" s="68"/>
      <c r="AM21" s="66"/>
      <c r="AN21" s="67"/>
      <c r="AO21" s="68"/>
      <c r="AP21" s="66"/>
      <c r="AQ21" s="67"/>
      <c r="AR21" s="67"/>
      <c r="AS21" s="17">
        <v>63.924346</v>
      </c>
      <c r="AT21" s="15"/>
      <c r="AU21" s="15"/>
      <c r="AV21" s="15"/>
      <c r="AW21" s="18">
        <f>AS21</f>
        <v>63.924346</v>
      </c>
      <c r="AX21" s="15"/>
      <c r="AY21" s="15"/>
      <c r="AZ21" s="18">
        <f>AZ8-AZ19</f>
        <v>29.611684</v>
      </c>
      <c r="BA21" s="15"/>
      <c r="BB21" s="15"/>
      <c r="BC21" s="18">
        <f>BC8-BC19</f>
        <v>34.312661999999996</v>
      </c>
      <c r="BD21" s="15"/>
      <c r="BE21" s="15"/>
      <c r="BF21" s="18">
        <f>BF8</f>
        <v>0.53662200000000004</v>
      </c>
      <c r="BG21" s="15"/>
      <c r="BH21" s="16"/>
      <c r="BI21" s="17">
        <f>BM21</f>
        <v>47.169999999999995</v>
      </c>
      <c r="BJ21" s="15"/>
      <c r="BK21" s="15"/>
      <c r="BL21" s="15"/>
      <c r="BM21" s="18">
        <f>BM8-BI11-BM19</f>
        <v>47.169999999999995</v>
      </c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6"/>
    </row>
    <row r="22" spans="1:76" x14ac:dyDescent="0.2">
      <c r="A22" s="76"/>
      <c r="B22" s="77"/>
      <c r="C22" s="77"/>
      <c r="D22" s="78"/>
      <c r="E22" s="86" t="s">
        <v>31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7"/>
      <c r="AC22" s="84"/>
      <c r="AD22" s="84"/>
      <c r="AE22" s="84"/>
      <c r="AF22" s="85"/>
      <c r="AG22" s="83"/>
      <c r="AH22" s="84"/>
      <c r="AI22" s="85"/>
      <c r="AJ22" s="83"/>
      <c r="AK22" s="84"/>
      <c r="AL22" s="85"/>
      <c r="AM22" s="83"/>
      <c r="AN22" s="84"/>
      <c r="AO22" s="85"/>
      <c r="AP22" s="83"/>
      <c r="AQ22" s="84"/>
      <c r="AR22" s="84"/>
      <c r="AS22" s="20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6"/>
      <c r="BI22" s="20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6"/>
    </row>
    <row r="23" spans="1:76" x14ac:dyDescent="0.2">
      <c r="A23" s="69" t="s">
        <v>17</v>
      </c>
      <c r="B23" s="70"/>
      <c r="C23" s="70"/>
      <c r="D23" s="71"/>
      <c r="E23" s="72" t="s">
        <v>32</v>
      </c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37"/>
      <c r="AQ23" s="38"/>
      <c r="AR23" s="38"/>
      <c r="AS23" s="17"/>
      <c r="AT23" s="15"/>
      <c r="AU23" s="15"/>
      <c r="AV23" s="15"/>
      <c r="AW23" s="18"/>
      <c r="AX23" s="18"/>
      <c r="AY23" s="18"/>
      <c r="AZ23" s="15"/>
      <c r="BA23" s="15"/>
      <c r="BB23" s="15"/>
      <c r="BC23" s="18">
        <v>8.9948920000000001</v>
      </c>
      <c r="BD23" s="15"/>
      <c r="BE23" s="15"/>
      <c r="BF23" s="15"/>
      <c r="BG23" s="15"/>
      <c r="BH23" s="16"/>
      <c r="BI23" s="17">
        <f>BI8-BI19-BI21</f>
        <v>9.8000000000000043</v>
      </c>
      <c r="BJ23" s="15"/>
      <c r="BK23" s="15"/>
      <c r="BL23" s="15"/>
      <c r="BM23" s="18"/>
      <c r="BN23" s="18"/>
      <c r="BO23" s="18"/>
      <c r="BP23" s="15"/>
      <c r="BQ23" s="15"/>
      <c r="BR23" s="15"/>
      <c r="BS23" s="18">
        <f>BS8-BS19</f>
        <v>9.8000000000000007</v>
      </c>
      <c r="BT23" s="15"/>
      <c r="BU23" s="15"/>
      <c r="BV23" s="15"/>
      <c r="BW23" s="15"/>
      <c r="BX23" s="16"/>
    </row>
    <row r="24" spans="1:76" x14ac:dyDescent="0.2">
      <c r="A24" s="58" t="s">
        <v>33</v>
      </c>
      <c r="B24" s="59"/>
      <c r="C24" s="59"/>
      <c r="D24" s="60"/>
      <c r="E24" s="79" t="s">
        <v>34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80"/>
      <c r="AC24" s="67"/>
      <c r="AD24" s="67"/>
      <c r="AE24" s="67"/>
      <c r="AF24" s="68"/>
      <c r="AG24" s="66"/>
      <c r="AH24" s="67"/>
      <c r="AI24" s="68"/>
      <c r="AJ24" s="66"/>
      <c r="AK24" s="67"/>
      <c r="AL24" s="68"/>
      <c r="AM24" s="66"/>
      <c r="AN24" s="67"/>
      <c r="AO24" s="68"/>
      <c r="AP24" s="66"/>
      <c r="AQ24" s="67"/>
      <c r="AR24" s="67"/>
      <c r="AS24" s="20"/>
      <c r="AT24" s="15"/>
      <c r="AU24" s="15"/>
      <c r="AV24" s="15"/>
      <c r="AW24" s="15"/>
      <c r="AX24" s="15"/>
      <c r="AY24" s="15"/>
      <c r="AZ24" s="15"/>
      <c r="BA24" s="15"/>
      <c r="BB24" s="15"/>
      <c r="BC24" s="18">
        <f>BC23</f>
        <v>8.9948920000000001</v>
      </c>
      <c r="BD24" s="15"/>
      <c r="BE24" s="15"/>
      <c r="BF24" s="15"/>
      <c r="BG24" s="15"/>
      <c r="BH24" s="16"/>
      <c r="BI24" s="20"/>
      <c r="BJ24" s="15"/>
      <c r="BK24" s="15"/>
      <c r="BL24" s="15"/>
      <c r="BM24" s="15"/>
      <c r="BN24" s="15"/>
      <c r="BO24" s="15"/>
      <c r="BP24" s="15"/>
      <c r="BQ24" s="15"/>
      <c r="BR24" s="15"/>
      <c r="BS24" s="18">
        <f>BS23</f>
        <v>9.8000000000000007</v>
      </c>
      <c r="BT24" s="15"/>
      <c r="BU24" s="15"/>
      <c r="BV24" s="15"/>
      <c r="BW24" s="15"/>
      <c r="BX24" s="16"/>
    </row>
    <row r="25" spans="1:76" x14ac:dyDescent="0.2">
      <c r="A25" s="76"/>
      <c r="B25" s="77"/>
      <c r="C25" s="77"/>
      <c r="D25" s="78"/>
      <c r="E25" s="86" t="s">
        <v>35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7"/>
      <c r="AC25" s="84"/>
      <c r="AD25" s="84"/>
      <c r="AE25" s="84"/>
      <c r="AF25" s="85"/>
      <c r="AG25" s="83"/>
      <c r="AH25" s="84"/>
      <c r="AI25" s="85"/>
      <c r="AJ25" s="83"/>
      <c r="AK25" s="84"/>
      <c r="AL25" s="85"/>
      <c r="AM25" s="83"/>
      <c r="AN25" s="84"/>
      <c r="AO25" s="85"/>
      <c r="AP25" s="83"/>
      <c r="AQ25" s="84"/>
      <c r="AR25" s="84"/>
      <c r="AS25" s="20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6"/>
      <c r="BI25" s="20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</row>
    <row r="26" spans="1:76" x14ac:dyDescent="0.2">
      <c r="A26" s="69"/>
      <c r="B26" s="70"/>
      <c r="C26" s="70"/>
      <c r="D26" s="71"/>
      <c r="E26" s="72" t="s">
        <v>36</v>
      </c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37"/>
      <c r="AQ26" s="38"/>
      <c r="AR26" s="38"/>
      <c r="AS26" s="20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6"/>
      <c r="BI26" s="48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50"/>
    </row>
    <row r="27" spans="1:76" x14ac:dyDescent="0.2">
      <c r="A27" s="58"/>
      <c r="B27" s="59"/>
      <c r="C27" s="59"/>
      <c r="D27" s="60"/>
      <c r="E27" s="79" t="s">
        <v>37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80"/>
      <c r="AC27" s="67"/>
      <c r="AD27" s="67"/>
      <c r="AE27" s="67"/>
      <c r="AF27" s="68"/>
      <c r="AG27" s="66"/>
      <c r="AH27" s="67"/>
      <c r="AI27" s="68"/>
      <c r="AJ27" s="66"/>
      <c r="AK27" s="67"/>
      <c r="AL27" s="68"/>
      <c r="AM27" s="66"/>
      <c r="AN27" s="67"/>
      <c r="AO27" s="68"/>
      <c r="AP27" s="66"/>
      <c r="AQ27" s="67"/>
      <c r="AR27" s="67"/>
      <c r="AS27" s="20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6"/>
      <c r="BI27" s="48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50"/>
    </row>
    <row r="28" spans="1:76" x14ac:dyDescent="0.2">
      <c r="A28" s="76"/>
      <c r="B28" s="77"/>
      <c r="C28" s="77"/>
      <c r="D28" s="78"/>
      <c r="E28" s="86" t="s">
        <v>38</v>
      </c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7"/>
      <c r="AC28" s="84"/>
      <c r="AD28" s="84"/>
      <c r="AE28" s="84"/>
      <c r="AF28" s="85"/>
      <c r="AG28" s="83"/>
      <c r="AH28" s="84"/>
      <c r="AI28" s="85"/>
      <c r="AJ28" s="83"/>
      <c r="AK28" s="84"/>
      <c r="AL28" s="85"/>
      <c r="AM28" s="83"/>
      <c r="AN28" s="84"/>
      <c r="AO28" s="85"/>
      <c r="AP28" s="83"/>
      <c r="AQ28" s="84"/>
      <c r="AR28" s="84"/>
      <c r="AS28" s="20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6"/>
      <c r="BI28" s="48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50"/>
    </row>
    <row r="29" spans="1:76" x14ac:dyDescent="0.2">
      <c r="A29" s="58"/>
      <c r="B29" s="59"/>
      <c r="C29" s="59"/>
      <c r="D29" s="60"/>
      <c r="E29" s="61" t="s">
        <v>39</v>
      </c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2"/>
      <c r="AC29" s="66"/>
      <c r="AD29" s="67"/>
      <c r="AE29" s="67"/>
      <c r="AF29" s="68"/>
      <c r="AG29" s="66"/>
      <c r="AH29" s="67"/>
      <c r="AI29" s="68"/>
      <c r="AJ29" s="66"/>
      <c r="AK29" s="67"/>
      <c r="AL29" s="68"/>
      <c r="AM29" s="66"/>
      <c r="AN29" s="67"/>
      <c r="AO29" s="68"/>
      <c r="AP29" s="66"/>
      <c r="AQ29" s="67"/>
      <c r="AR29" s="67"/>
      <c r="AS29" s="20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6"/>
      <c r="BI29" s="48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50"/>
    </row>
    <row r="30" spans="1:76" x14ac:dyDescent="0.2">
      <c r="A30" s="69" t="s">
        <v>40</v>
      </c>
      <c r="B30" s="70"/>
      <c r="C30" s="70"/>
      <c r="D30" s="71"/>
      <c r="E30" s="72" t="s">
        <v>41</v>
      </c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37"/>
      <c r="AQ30" s="38"/>
      <c r="AR30" s="38"/>
      <c r="AS30" s="20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6"/>
      <c r="BI30" s="48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50"/>
    </row>
    <row r="31" spans="1:76" ht="13.5" thickBot="1" x14ac:dyDescent="0.25">
      <c r="A31" s="99" t="s">
        <v>42</v>
      </c>
      <c r="B31" s="100"/>
      <c r="C31" s="100"/>
      <c r="D31" s="101"/>
      <c r="E31" s="102" t="s">
        <v>43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3"/>
      <c r="AC31" s="104"/>
      <c r="AD31" s="105"/>
      <c r="AE31" s="105"/>
      <c r="AF31" s="106"/>
      <c r="AG31" s="104"/>
      <c r="AH31" s="105"/>
      <c r="AI31" s="106"/>
      <c r="AJ31" s="104"/>
      <c r="AK31" s="105"/>
      <c r="AL31" s="106"/>
      <c r="AM31" s="104"/>
      <c r="AN31" s="105"/>
      <c r="AO31" s="106"/>
      <c r="AP31" s="104"/>
      <c r="AQ31" s="105"/>
      <c r="AR31" s="105"/>
      <c r="AS31" s="107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9"/>
      <c r="BI31" s="96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8"/>
    </row>
    <row r="32" spans="1:76" ht="51.75" customHeight="1" x14ac:dyDescent="0.2"/>
    <row r="33" spans="39:41" x14ac:dyDescent="0.2">
      <c r="AM33" s="110">
        <v>2015</v>
      </c>
      <c r="AN33" s="111"/>
      <c r="AO33" s="111"/>
    </row>
    <row r="34" spans="39:41" x14ac:dyDescent="0.2">
      <c r="AM34" s="110" t="s">
        <v>44</v>
      </c>
      <c r="AN34" s="111"/>
      <c r="AO34" s="111"/>
    </row>
    <row r="35" spans="39:41" x14ac:dyDescent="0.2">
      <c r="AM35" s="110" t="s">
        <v>45</v>
      </c>
      <c r="AN35" s="111"/>
      <c r="AO35" s="111"/>
    </row>
    <row r="36" spans="39:41" x14ac:dyDescent="0.2">
      <c r="AM36" s="110" t="s">
        <v>46</v>
      </c>
      <c r="AN36" s="111"/>
      <c r="AO36" s="111"/>
    </row>
    <row r="37" spans="39:41" x14ac:dyDescent="0.2">
      <c r="AM37" s="110" t="s">
        <v>47</v>
      </c>
      <c r="AN37" s="111"/>
      <c r="AO37" s="111"/>
    </row>
    <row r="38" spans="39:41" x14ac:dyDescent="0.2">
      <c r="AM38" s="110" t="s">
        <v>48</v>
      </c>
      <c r="AN38" s="111"/>
      <c r="AO38" s="111"/>
    </row>
    <row r="39" spans="39:41" x14ac:dyDescent="0.2">
      <c r="AM39" s="110" t="s">
        <v>49</v>
      </c>
      <c r="AN39" s="111"/>
      <c r="AO39" s="111"/>
    </row>
    <row r="40" spans="39:41" x14ac:dyDescent="0.2">
      <c r="AM40" s="110" t="s">
        <v>46</v>
      </c>
      <c r="AN40" s="111"/>
      <c r="AO40" s="111"/>
    </row>
  </sheetData>
  <mergeCells count="376">
    <mergeCell ref="AM39:AO39"/>
    <mergeCell ref="AM40:AO40"/>
    <mergeCell ref="AM33:AO33"/>
    <mergeCell ref="AM34:AO34"/>
    <mergeCell ref="AM35:AO35"/>
    <mergeCell ref="AM36:AO36"/>
    <mergeCell ref="AM37:AO37"/>
    <mergeCell ref="AM38:AO38"/>
    <mergeCell ref="AP31:AR31"/>
    <mergeCell ref="BI31:BL31"/>
    <mergeCell ref="BM31:BO31"/>
    <mergeCell ref="BP31:BR31"/>
    <mergeCell ref="BS31:BU31"/>
    <mergeCell ref="BV31:BX31"/>
    <mergeCell ref="A31:D31"/>
    <mergeCell ref="E31:AB31"/>
    <mergeCell ref="AC31:AF31"/>
    <mergeCell ref="AG31:AI31"/>
    <mergeCell ref="AJ31:AL31"/>
    <mergeCell ref="AM31:AO31"/>
    <mergeCell ref="AS31:AV31"/>
    <mergeCell ref="AW31:AY31"/>
    <mergeCell ref="AZ31:BB31"/>
    <mergeCell ref="BC31:BE31"/>
    <mergeCell ref="BF31:BH31"/>
    <mergeCell ref="AP30:AR30"/>
    <mergeCell ref="BI30:BL30"/>
    <mergeCell ref="BM30:BO30"/>
    <mergeCell ref="BP30:BR30"/>
    <mergeCell ref="BS30:BU30"/>
    <mergeCell ref="BV30:BX30"/>
    <mergeCell ref="A30:D30"/>
    <mergeCell ref="E30:AB30"/>
    <mergeCell ref="AC30:AF30"/>
    <mergeCell ref="AG30:AI30"/>
    <mergeCell ref="AJ30:AL30"/>
    <mergeCell ref="AM30:AO30"/>
    <mergeCell ref="AS30:AV30"/>
    <mergeCell ref="AW30:AY30"/>
    <mergeCell ref="AZ30:BB30"/>
    <mergeCell ref="BC30:BE30"/>
    <mergeCell ref="BF30:BH30"/>
    <mergeCell ref="AP29:AR29"/>
    <mergeCell ref="BI29:BL29"/>
    <mergeCell ref="BM29:BO29"/>
    <mergeCell ref="BP29:BR29"/>
    <mergeCell ref="BS29:BU29"/>
    <mergeCell ref="BV29:BX29"/>
    <mergeCell ref="A29:D29"/>
    <mergeCell ref="E29:AB29"/>
    <mergeCell ref="AC29:AF29"/>
    <mergeCell ref="AG29:AI29"/>
    <mergeCell ref="AJ29:AL29"/>
    <mergeCell ref="AM29:AO29"/>
    <mergeCell ref="AS29:AV29"/>
    <mergeCell ref="AW29:AY29"/>
    <mergeCell ref="AZ29:BB29"/>
    <mergeCell ref="BC29:BE29"/>
    <mergeCell ref="BF29:BH29"/>
    <mergeCell ref="AP27:AR28"/>
    <mergeCell ref="BI27:BL28"/>
    <mergeCell ref="BM27:BO28"/>
    <mergeCell ref="BP27:BR28"/>
    <mergeCell ref="BS27:BU28"/>
    <mergeCell ref="BV27:BX28"/>
    <mergeCell ref="A27:D28"/>
    <mergeCell ref="E27:AB27"/>
    <mergeCell ref="AC27:AF28"/>
    <mergeCell ref="AG27:AI28"/>
    <mergeCell ref="AJ27:AL28"/>
    <mergeCell ref="AM27:AO28"/>
    <mergeCell ref="E28:AB28"/>
    <mergeCell ref="AS27:AV28"/>
    <mergeCell ref="AW27:AY28"/>
    <mergeCell ref="AZ27:BB28"/>
    <mergeCell ref="BC27:BE28"/>
    <mergeCell ref="BF27:BH28"/>
    <mergeCell ref="AP26:AR26"/>
    <mergeCell ref="BI26:BL26"/>
    <mergeCell ref="BM26:BO26"/>
    <mergeCell ref="BP26:BR26"/>
    <mergeCell ref="BS26:BU26"/>
    <mergeCell ref="BV26:BX26"/>
    <mergeCell ref="A26:D26"/>
    <mergeCell ref="E26:AB26"/>
    <mergeCell ref="AC26:AF26"/>
    <mergeCell ref="AG26:AI26"/>
    <mergeCell ref="AJ26:AL26"/>
    <mergeCell ref="AM26:AO26"/>
    <mergeCell ref="AS26:AV26"/>
    <mergeCell ref="AW26:AY26"/>
    <mergeCell ref="AZ26:BB26"/>
    <mergeCell ref="BC26:BE26"/>
    <mergeCell ref="BF26:BH26"/>
    <mergeCell ref="BP24:BR25"/>
    <mergeCell ref="BS24:BU25"/>
    <mergeCell ref="BV24:BX25"/>
    <mergeCell ref="A24:D25"/>
    <mergeCell ref="E24:AB24"/>
    <mergeCell ref="AC24:AF25"/>
    <mergeCell ref="AG24:AI25"/>
    <mergeCell ref="AJ24:AL25"/>
    <mergeCell ref="AM24:AO25"/>
    <mergeCell ref="E25:AB25"/>
    <mergeCell ref="A23:D23"/>
    <mergeCell ref="E23:AB23"/>
    <mergeCell ref="AC23:AF23"/>
    <mergeCell ref="AG23:AI23"/>
    <mergeCell ref="AJ23:AL23"/>
    <mergeCell ref="AM23:AO23"/>
    <mergeCell ref="AP24:AR25"/>
    <mergeCell ref="BI24:BL25"/>
    <mergeCell ref="BM24:BO25"/>
    <mergeCell ref="AS24:AV25"/>
    <mergeCell ref="AW24:AY25"/>
    <mergeCell ref="AZ24:BB25"/>
    <mergeCell ref="BC24:BE25"/>
    <mergeCell ref="BF24:BH25"/>
    <mergeCell ref="BV21:BX22"/>
    <mergeCell ref="E22:AB22"/>
    <mergeCell ref="BP20:BR20"/>
    <mergeCell ref="BS20:BU20"/>
    <mergeCell ref="BV20:BX20"/>
    <mergeCell ref="AP23:AR23"/>
    <mergeCell ref="BI23:BL23"/>
    <mergeCell ref="BM23:BO23"/>
    <mergeCell ref="BP23:BR23"/>
    <mergeCell ref="BS23:BU23"/>
    <mergeCell ref="BV23:BX23"/>
    <mergeCell ref="AS23:AV23"/>
    <mergeCell ref="AW23:AY23"/>
    <mergeCell ref="AZ23:BB23"/>
    <mergeCell ref="BC23:BE23"/>
    <mergeCell ref="BF23:BH23"/>
    <mergeCell ref="AM19:AO19"/>
    <mergeCell ref="AP19:AR19"/>
    <mergeCell ref="BI19:BL19"/>
    <mergeCell ref="BM19:BO19"/>
    <mergeCell ref="BP19:BR19"/>
    <mergeCell ref="BS19:BU19"/>
    <mergeCell ref="BI21:BL22"/>
    <mergeCell ref="BM21:BO22"/>
    <mergeCell ref="BP21:BR22"/>
    <mergeCell ref="BS21:BU22"/>
    <mergeCell ref="AS20:AV20"/>
    <mergeCell ref="AW20:AY20"/>
    <mergeCell ref="AZ20:BB20"/>
    <mergeCell ref="BC20:BE20"/>
    <mergeCell ref="BF20:BH20"/>
    <mergeCell ref="AS21:AV22"/>
    <mergeCell ref="AW21:AY22"/>
    <mergeCell ref="AZ21:BB22"/>
    <mergeCell ref="BC21:BE22"/>
    <mergeCell ref="BF21:BH22"/>
    <mergeCell ref="AS19:AV19"/>
    <mergeCell ref="AW19:AY19"/>
    <mergeCell ref="AZ19:BB19"/>
    <mergeCell ref="BC19:BE19"/>
    <mergeCell ref="BV17:BX18"/>
    <mergeCell ref="E18:AB18"/>
    <mergeCell ref="A19:D19"/>
    <mergeCell ref="E19:AB19"/>
    <mergeCell ref="AC19:AF19"/>
    <mergeCell ref="AG19:AI19"/>
    <mergeCell ref="AJ19:AL19"/>
    <mergeCell ref="A21:D22"/>
    <mergeCell ref="E21:AB21"/>
    <mergeCell ref="AC21:AF22"/>
    <mergeCell ref="AG21:AI22"/>
    <mergeCell ref="AJ21:AL22"/>
    <mergeCell ref="AM21:AO22"/>
    <mergeCell ref="AP21:AR22"/>
    <mergeCell ref="BV19:BX19"/>
    <mergeCell ref="A20:D20"/>
    <mergeCell ref="E20:AB20"/>
    <mergeCell ref="AC20:AF20"/>
    <mergeCell ref="AG20:AI20"/>
    <mergeCell ref="AJ20:AL20"/>
    <mergeCell ref="AM20:AO20"/>
    <mergeCell ref="AP20:AR20"/>
    <mergeCell ref="BI20:BL20"/>
    <mergeCell ref="BM20:BO20"/>
    <mergeCell ref="A15:D16"/>
    <mergeCell ref="E15:AB15"/>
    <mergeCell ref="AC15:AF16"/>
    <mergeCell ref="AG15:AI16"/>
    <mergeCell ref="AJ15:AL16"/>
    <mergeCell ref="BV15:BX16"/>
    <mergeCell ref="E16:AB16"/>
    <mergeCell ref="A17:D18"/>
    <mergeCell ref="E17:AB17"/>
    <mergeCell ref="AC17:AF18"/>
    <mergeCell ref="AG17:AI18"/>
    <mergeCell ref="AJ17:AL18"/>
    <mergeCell ref="AM17:AO18"/>
    <mergeCell ref="AP17:AR18"/>
    <mergeCell ref="BI17:BL18"/>
    <mergeCell ref="AM15:AO16"/>
    <mergeCell ref="AP15:AR16"/>
    <mergeCell ref="BI15:BL16"/>
    <mergeCell ref="BM15:BO16"/>
    <mergeCell ref="BP15:BR16"/>
    <mergeCell ref="BS15:BU16"/>
    <mergeCell ref="BM17:BO18"/>
    <mergeCell ref="BP17:BR18"/>
    <mergeCell ref="BS17:BU18"/>
    <mergeCell ref="BP13:BR13"/>
    <mergeCell ref="BS13:BU13"/>
    <mergeCell ref="BV13:BX13"/>
    <mergeCell ref="A14:D14"/>
    <mergeCell ref="E14:AB14"/>
    <mergeCell ref="AC14:AF14"/>
    <mergeCell ref="AG14:AI14"/>
    <mergeCell ref="AJ14:AL14"/>
    <mergeCell ref="AM14:AO14"/>
    <mergeCell ref="AP14:AR14"/>
    <mergeCell ref="BI14:BL14"/>
    <mergeCell ref="BM14:BO14"/>
    <mergeCell ref="BP14:BR14"/>
    <mergeCell ref="BS14:BU14"/>
    <mergeCell ref="BV14:BX14"/>
    <mergeCell ref="A13:D13"/>
    <mergeCell ref="E13:AB13"/>
    <mergeCell ref="AC13:AF13"/>
    <mergeCell ref="AG13:AI13"/>
    <mergeCell ref="AJ13:AL13"/>
    <mergeCell ref="AM13:AO13"/>
    <mergeCell ref="AP13:AR13"/>
    <mergeCell ref="BI13:BL13"/>
    <mergeCell ref="BM13:BO13"/>
    <mergeCell ref="BP11:BR11"/>
    <mergeCell ref="BS11:BU11"/>
    <mergeCell ref="BV11:BX11"/>
    <mergeCell ref="A12:D12"/>
    <mergeCell ref="E12:AB12"/>
    <mergeCell ref="AC12:AF12"/>
    <mergeCell ref="AG12:AI12"/>
    <mergeCell ref="AJ12:AL12"/>
    <mergeCell ref="BV12:BX12"/>
    <mergeCell ref="AM12:AO12"/>
    <mergeCell ref="AP12:AR12"/>
    <mergeCell ref="BI12:BL12"/>
    <mergeCell ref="BM12:BO12"/>
    <mergeCell ref="BP12:BR12"/>
    <mergeCell ref="BS12:BU12"/>
    <mergeCell ref="A11:D11"/>
    <mergeCell ref="E11:AB11"/>
    <mergeCell ref="AC11:AF11"/>
    <mergeCell ref="AG11:AI11"/>
    <mergeCell ref="AJ11:AL11"/>
    <mergeCell ref="AM11:AO11"/>
    <mergeCell ref="AP11:AR11"/>
    <mergeCell ref="BI11:BL11"/>
    <mergeCell ref="BM11:BO11"/>
    <mergeCell ref="A9:D9"/>
    <mergeCell ref="E9:AB9"/>
    <mergeCell ref="AC9:AF9"/>
    <mergeCell ref="AG9:AI9"/>
    <mergeCell ref="AJ9:AL9"/>
    <mergeCell ref="BV9:BX9"/>
    <mergeCell ref="A10:D10"/>
    <mergeCell ref="E10:AB10"/>
    <mergeCell ref="AC10:AF10"/>
    <mergeCell ref="AG10:AI10"/>
    <mergeCell ref="AJ10:AL10"/>
    <mergeCell ref="AM10:AO10"/>
    <mergeCell ref="AP10:AR10"/>
    <mergeCell ref="BI10:BL10"/>
    <mergeCell ref="BM10:BO10"/>
    <mergeCell ref="AM9:AO9"/>
    <mergeCell ref="AP9:AR9"/>
    <mergeCell ref="BI9:BL9"/>
    <mergeCell ref="BM9:BO9"/>
    <mergeCell ref="BP9:BR9"/>
    <mergeCell ref="BS9:BU9"/>
    <mergeCell ref="BP10:BR10"/>
    <mergeCell ref="BS10:BU10"/>
    <mergeCell ref="BV10:BX10"/>
    <mergeCell ref="A8:D8"/>
    <mergeCell ref="E8:AB8"/>
    <mergeCell ref="AC8:AF8"/>
    <mergeCell ref="AG8:AI8"/>
    <mergeCell ref="AJ8:AL8"/>
    <mergeCell ref="AM8:AO8"/>
    <mergeCell ref="AP8:AR8"/>
    <mergeCell ref="BI8:BL8"/>
    <mergeCell ref="BM8:BO8"/>
    <mergeCell ref="A7:D7"/>
    <mergeCell ref="E7:AB7"/>
    <mergeCell ref="AC7:AF7"/>
    <mergeCell ref="AG7:AI7"/>
    <mergeCell ref="AJ7:AL7"/>
    <mergeCell ref="AM7:AO7"/>
    <mergeCell ref="AP7:AR7"/>
    <mergeCell ref="BI7:BL7"/>
    <mergeCell ref="BM7:BO7"/>
    <mergeCell ref="AS7:AV7"/>
    <mergeCell ref="AW7:AY7"/>
    <mergeCell ref="AZ7:BB7"/>
    <mergeCell ref="BC7:BE7"/>
    <mergeCell ref="BF7:BH7"/>
    <mergeCell ref="A3:BX3"/>
    <mergeCell ref="A5:D5"/>
    <mergeCell ref="E5:AB5"/>
    <mergeCell ref="AC5:AR5"/>
    <mergeCell ref="A6:D6"/>
    <mergeCell ref="E6:AB6"/>
    <mergeCell ref="AC6:AF6"/>
    <mergeCell ref="AG6:AI6"/>
    <mergeCell ref="AJ6:AL6"/>
    <mergeCell ref="BV6:BX6"/>
    <mergeCell ref="AM6:AO6"/>
    <mergeCell ref="AP6:AR6"/>
    <mergeCell ref="BI6:BL6"/>
    <mergeCell ref="BM6:BO6"/>
    <mergeCell ref="BP6:BR6"/>
    <mergeCell ref="BS6:BU6"/>
    <mergeCell ref="BI5:BX5"/>
    <mergeCell ref="AS5:BH5"/>
    <mergeCell ref="AS6:AV6"/>
    <mergeCell ref="AW6:AY6"/>
    <mergeCell ref="AZ6:BB6"/>
    <mergeCell ref="BC6:BE6"/>
    <mergeCell ref="BF6:BH6"/>
    <mergeCell ref="BP7:BR7"/>
    <mergeCell ref="BS7:BU7"/>
    <mergeCell ref="BV7:BX7"/>
    <mergeCell ref="AS8:AV8"/>
    <mergeCell ref="AW8:AY8"/>
    <mergeCell ref="AZ8:BB8"/>
    <mergeCell ref="BC8:BE8"/>
    <mergeCell ref="BF8:BH8"/>
    <mergeCell ref="BP8:BR8"/>
    <mergeCell ref="BS8:BU8"/>
    <mergeCell ref="BV8:BX8"/>
    <mergeCell ref="AS9:AV9"/>
    <mergeCell ref="AW9:AY9"/>
    <mergeCell ref="AZ9:BB9"/>
    <mergeCell ref="BC9:BE9"/>
    <mergeCell ref="BF9:BH9"/>
    <mergeCell ref="AS10:AV10"/>
    <mergeCell ref="AW10:AY10"/>
    <mergeCell ref="AZ10:BB10"/>
    <mergeCell ref="BC10:BE10"/>
    <mergeCell ref="BF10:BH10"/>
    <mergeCell ref="AS11:AV11"/>
    <mergeCell ref="AW11:AY11"/>
    <mergeCell ref="AZ11:BB11"/>
    <mergeCell ref="BC11:BE11"/>
    <mergeCell ref="BF11:BH11"/>
    <mergeCell ref="AS12:AV12"/>
    <mergeCell ref="AW12:AY12"/>
    <mergeCell ref="AZ12:BB12"/>
    <mergeCell ref="BC12:BE12"/>
    <mergeCell ref="BF12:BH12"/>
    <mergeCell ref="AS13:AV13"/>
    <mergeCell ref="AW13:AY13"/>
    <mergeCell ref="AZ13:BB13"/>
    <mergeCell ref="BC13:BE13"/>
    <mergeCell ref="BF13:BH13"/>
    <mergeCell ref="AS14:AV14"/>
    <mergeCell ref="AW14:AY14"/>
    <mergeCell ref="AZ14:BB14"/>
    <mergeCell ref="BC14:BE14"/>
    <mergeCell ref="BF14:BH14"/>
    <mergeCell ref="BF19:BH19"/>
    <mergeCell ref="AS15:AV16"/>
    <mergeCell ref="AW15:AY16"/>
    <mergeCell ref="AZ15:BB16"/>
    <mergeCell ref="BC15:BE16"/>
    <mergeCell ref="BF15:BH16"/>
    <mergeCell ref="AS17:AV18"/>
    <mergeCell ref="AW17:AY18"/>
    <mergeCell ref="AZ17:BB18"/>
    <mergeCell ref="BC17:BE18"/>
    <mergeCell ref="BF17:BH18"/>
  </mergeCells>
  <pageMargins left="0.78740157480314965" right="0.78740157480314965" top="0.78740157480314965" bottom="0.78740157480314965" header="0.27559055118110237" footer="0.27559055118110237"/>
  <pageSetup paperSize="9" orientation="portrait" r:id="rId1"/>
  <headerFooter alignWithMargins="0">
    <oddHeader>&amp;L&amp;"Tahoma,обычный"&amp;6Подготовлено с использованием системы ГАРАНТ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V32"/>
  <sheetViews>
    <sheetView tabSelected="1" topLeftCell="D1" workbookViewId="0">
      <selection activeCell="BZ19" sqref="BZ19"/>
    </sheetView>
  </sheetViews>
  <sheetFormatPr defaultColWidth="1.42578125" defaultRowHeight="12.75" x14ac:dyDescent="0.2"/>
  <cols>
    <col min="1" max="28" width="1.42578125" style="3"/>
    <col min="29" max="29" width="1.42578125" style="14" customWidth="1"/>
    <col min="30" max="31" width="1.42578125" style="14"/>
    <col min="32" max="32" width="4.5703125" style="14" customWidth="1"/>
    <col min="33" max="34" width="1.42578125" style="14"/>
    <col min="35" max="35" width="4.7109375" style="14" customWidth="1"/>
    <col min="36" max="37" width="1.42578125" style="14"/>
    <col min="38" max="38" width="5" style="14" customWidth="1"/>
    <col min="39" max="40" width="1.42578125" style="14"/>
    <col min="41" max="41" width="5" style="14" customWidth="1"/>
    <col min="42" max="43" width="1.42578125" style="14"/>
    <col min="44" max="44" width="6.7109375" style="14" customWidth="1"/>
    <col min="45" max="47" width="0" style="3" hidden="1" customWidth="1"/>
    <col min="48" max="48" width="4.140625" style="3" hidden="1" customWidth="1"/>
    <col min="49" max="50" width="0" style="3" hidden="1" customWidth="1"/>
    <col min="51" max="51" width="5.42578125" style="3" hidden="1" customWidth="1"/>
    <col min="52" max="52" width="1.42578125" style="3" hidden="1" customWidth="1"/>
    <col min="53" max="53" width="0" style="3" hidden="1" customWidth="1"/>
    <col min="54" max="54" width="4.42578125" style="3" hidden="1" customWidth="1"/>
    <col min="55" max="55" width="3.140625" style="3" hidden="1" customWidth="1"/>
    <col min="56" max="56" width="0" style="3" hidden="1" customWidth="1"/>
    <col min="57" max="57" width="3.28515625" style="3" hidden="1" customWidth="1"/>
    <col min="58" max="59" width="0" style="3" hidden="1" customWidth="1"/>
    <col min="60" max="60" width="4.42578125" style="3" hidden="1" customWidth="1"/>
    <col min="61" max="68" width="1.42578125" style="3"/>
    <col min="69" max="69" width="7.140625" style="3" hidden="1" customWidth="1"/>
    <col min="70" max="70" width="15.5703125" style="3" hidden="1" customWidth="1"/>
    <col min="71" max="72" width="0" style="3" hidden="1" customWidth="1"/>
    <col min="73" max="73" width="18.28515625" style="3" hidden="1" customWidth="1"/>
    <col min="74" max="74" width="34.7109375" style="3" hidden="1" customWidth="1"/>
    <col min="75" max="77" width="1.42578125" style="3"/>
    <col min="78" max="78" width="36.140625" style="3" customWidth="1"/>
    <col min="79" max="16384" width="1.42578125" style="3"/>
  </cols>
  <sheetData>
    <row r="1" spans="1:74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7" t="s">
        <v>18</v>
      </c>
    </row>
    <row r="2" spans="1:74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1:74" s="4" customFormat="1" ht="24.75" customHeight="1" x14ac:dyDescent="0.25">
      <c r="A3" s="26" t="s">
        <v>19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</row>
    <row r="4" spans="1:74" ht="15.75" customHeight="1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3" t="s">
        <v>10</v>
      </c>
      <c r="AS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7" t="s">
        <v>10</v>
      </c>
    </row>
    <row r="5" spans="1:74" x14ac:dyDescent="0.2">
      <c r="A5" s="27" t="s">
        <v>0</v>
      </c>
      <c r="B5" s="28"/>
      <c r="C5" s="28"/>
      <c r="D5" s="29"/>
      <c r="E5" s="30" t="s">
        <v>1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114" t="s">
        <v>64</v>
      </c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6"/>
      <c r="AS5" s="43" t="s">
        <v>51</v>
      </c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5"/>
      <c r="BQ5" s="3" t="s">
        <v>52</v>
      </c>
      <c r="BR5" s="9">
        <f>[2]янв21!$R$3+[2]янв21!$S$11</f>
        <v>147492</v>
      </c>
      <c r="BU5" s="10">
        <v>2524731</v>
      </c>
      <c r="BV5" s="10">
        <v>36305</v>
      </c>
    </row>
    <row r="6" spans="1:74" ht="13.5" thickBot="1" x14ac:dyDescent="0.25">
      <c r="A6" s="33" t="s">
        <v>3</v>
      </c>
      <c r="B6" s="34"/>
      <c r="C6" s="34"/>
      <c r="D6" s="35"/>
      <c r="E6" s="36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107" t="s">
        <v>8</v>
      </c>
      <c r="AD6" s="108"/>
      <c r="AE6" s="108"/>
      <c r="AF6" s="108"/>
      <c r="AG6" s="108" t="s">
        <v>4</v>
      </c>
      <c r="AH6" s="108"/>
      <c r="AI6" s="108"/>
      <c r="AJ6" s="108" t="s">
        <v>5</v>
      </c>
      <c r="AK6" s="108"/>
      <c r="AL6" s="108"/>
      <c r="AM6" s="108" t="s">
        <v>6</v>
      </c>
      <c r="AN6" s="108"/>
      <c r="AO6" s="108"/>
      <c r="AP6" s="108" t="s">
        <v>7</v>
      </c>
      <c r="AQ6" s="108"/>
      <c r="AR6" s="109"/>
      <c r="AS6" s="41" t="s">
        <v>8</v>
      </c>
      <c r="AT6" s="38"/>
      <c r="AU6" s="38"/>
      <c r="AV6" s="42"/>
      <c r="AW6" s="37" t="s">
        <v>4</v>
      </c>
      <c r="AX6" s="38"/>
      <c r="AY6" s="42"/>
      <c r="AZ6" s="37" t="s">
        <v>5</v>
      </c>
      <c r="BA6" s="38"/>
      <c r="BB6" s="42"/>
      <c r="BC6" s="37" t="s">
        <v>6</v>
      </c>
      <c r="BD6" s="38"/>
      <c r="BE6" s="42"/>
      <c r="BF6" s="37" t="s">
        <v>7</v>
      </c>
      <c r="BG6" s="38"/>
      <c r="BH6" s="39"/>
      <c r="BQ6" s="3" t="s">
        <v>53</v>
      </c>
      <c r="BR6" s="9">
        <f>[2]фев21!$R$3+[2]фев21!$S$11</f>
        <v>97603</v>
      </c>
      <c r="BU6" s="10">
        <v>2874383</v>
      </c>
      <c r="BV6" s="10">
        <v>33660</v>
      </c>
    </row>
    <row r="7" spans="1:74" s="5" customFormat="1" x14ac:dyDescent="0.2">
      <c r="A7" s="51">
        <v>1</v>
      </c>
      <c r="B7" s="52"/>
      <c r="C7" s="52"/>
      <c r="D7" s="53"/>
      <c r="E7" s="54">
        <v>2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112">
        <v>8</v>
      </c>
      <c r="AD7" s="113"/>
      <c r="AE7" s="113"/>
      <c r="AF7" s="113"/>
      <c r="AG7" s="113">
        <v>9</v>
      </c>
      <c r="AH7" s="113"/>
      <c r="AI7" s="113"/>
      <c r="AJ7" s="113">
        <v>10</v>
      </c>
      <c r="AK7" s="113"/>
      <c r="AL7" s="113"/>
      <c r="AM7" s="113">
        <v>11</v>
      </c>
      <c r="AN7" s="113"/>
      <c r="AO7" s="113"/>
      <c r="AP7" s="113">
        <v>12</v>
      </c>
      <c r="AQ7" s="113"/>
      <c r="AR7" s="117"/>
      <c r="AS7" s="57">
        <v>8</v>
      </c>
      <c r="AT7" s="21"/>
      <c r="AU7" s="21"/>
      <c r="AV7" s="21"/>
      <c r="AW7" s="21">
        <v>9</v>
      </c>
      <c r="AX7" s="21"/>
      <c r="AY7" s="21"/>
      <c r="AZ7" s="21">
        <v>10</v>
      </c>
      <c r="BA7" s="21"/>
      <c r="BB7" s="21"/>
      <c r="BC7" s="21">
        <v>11</v>
      </c>
      <c r="BD7" s="21"/>
      <c r="BE7" s="21"/>
      <c r="BF7" s="21">
        <v>12</v>
      </c>
      <c r="BG7" s="21"/>
      <c r="BH7" s="22"/>
      <c r="BQ7" s="3" t="s">
        <v>54</v>
      </c>
      <c r="BR7" s="9">
        <f>[2]март21!$R$3+[2]март21!$S$11</f>
        <v>137152.88634002171</v>
      </c>
      <c r="BU7" s="10">
        <v>3474739</v>
      </c>
      <c r="BV7" s="10">
        <v>37795</v>
      </c>
    </row>
    <row r="8" spans="1:74" x14ac:dyDescent="0.2">
      <c r="A8" s="58" t="s">
        <v>9</v>
      </c>
      <c r="B8" s="59"/>
      <c r="C8" s="59"/>
      <c r="D8" s="60"/>
      <c r="E8" s="61" t="s">
        <v>20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2"/>
      <c r="AC8" s="17">
        <v>159.50282799999999</v>
      </c>
      <c r="AD8" s="18"/>
      <c r="AE8" s="18"/>
      <c r="AF8" s="18"/>
      <c r="AG8" s="18">
        <f>AC8</f>
        <v>159.50282799999999</v>
      </c>
      <c r="AH8" s="15"/>
      <c r="AI8" s="15"/>
      <c r="AJ8" s="18">
        <v>99.586065899999994</v>
      </c>
      <c r="AK8" s="18"/>
      <c r="AL8" s="18"/>
      <c r="AM8" s="23">
        <f>1.471191+11.091742</f>
        <v>12.562932999999999</v>
      </c>
      <c r="AN8" s="24"/>
      <c r="AO8" s="25"/>
      <c r="AP8" s="18">
        <f>AC8-AJ8-AM8</f>
        <v>47.353829099999999</v>
      </c>
      <c r="AQ8" s="15"/>
      <c r="AR8" s="16"/>
      <c r="AS8" s="17">
        <v>59.55</v>
      </c>
      <c r="AT8" s="18"/>
      <c r="AU8" s="18"/>
      <c r="AV8" s="18"/>
      <c r="AW8" s="18">
        <v>59.55</v>
      </c>
      <c r="AX8" s="15"/>
      <c r="AY8" s="15"/>
      <c r="AZ8" s="15"/>
      <c r="BA8" s="15"/>
      <c r="BB8" s="15"/>
      <c r="BC8" s="18">
        <f>BC9</f>
        <v>10.224</v>
      </c>
      <c r="BD8" s="15"/>
      <c r="BE8" s="15"/>
      <c r="BF8" s="18"/>
      <c r="BG8" s="15"/>
      <c r="BH8" s="16"/>
      <c r="BQ8" s="3" t="s">
        <v>55</v>
      </c>
      <c r="BR8" s="9">
        <f>[2]апр21!$R$3+[2]апр21!$S$11</f>
        <v>144149</v>
      </c>
      <c r="BU8" s="10">
        <v>3997085</v>
      </c>
      <c r="BV8" s="10">
        <v>38291</v>
      </c>
    </row>
    <row r="9" spans="1:74" x14ac:dyDescent="0.2">
      <c r="A9" s="69" t="s">
        <v>11</v>
      </c>
      <c r="B9" s="70"/>
      <c r="C9" s="70"/>
      <c r="D9" s="71"/>
      <c r="E9" s="72" t="s">
        <v>21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17"/>
      <c r="AD9" s="18"/>
      <c r="AE9" s="18"/>
      <c r="AF9" s="18"/>
      <c r="AG9" s="15"/>
      <c r="AH9" s="15"/>
      <c r="AI9" s="15"/>
      <c r="AJ9" s="15"/>
      <c r="AK9" s="15"/>
      <c r="AL9" s="15"/>
      <c r="AM9" s="18"/>
      <c r="AN9" s="18"/>
      <c r="AO9" s="18"/>
      <c r="AP9" s="15"/>
      <c r="AQ9" s="15"/>
      <c r="AR9" s="16"/>
      <c r="AS9" s="17"/>
      <c r="AT9" s="18"/>
      <c r="AU9" s="18"/>
      <c r="AV9" s="18"/>
      <c r="AW9" s="15"/>
      <c r="AX9" s="15"/>
      <c r="AY9" s="15"/>
      <c r="AZ9" s="15"/>
      <c r="BA9" s="15"/>
      <c r="BB9" s="15"/>
      <c r="BC9" s="15">
        <f>BC11</f>
        <v>10.224</v>
      </c>
      <c r="BD9" s="15"/>
      <c r="BE9" s="15"/>
      <c r="BF9" s="15"/>
      <c r="BG9" s="15"/>
      <c r="BH9" s="16"/>
      <c r="BQ9" s="3" t="s">
        <v>56</v>
      </c>
      <c r="BR9" s="9">
        <f>[2]май21!$R$3+[2]май21!$S$11</f>
        <v>131102</v>
      </c>
      <c r="BU9" s="10">
        <f>[3]Лист1!$O$15</f>
        <v>3654255</v>
      </c>
      <c r="BV9" s="10">
        <f>[3]Лист1!$N$15</f>
        <v>38192</v>
      </c>
    </row>
    <row r="10" spans="1:74" x14ac:dyDescent="0.2">
      <c r="A10" s="58"/>
      <c r="B10" s="59"/>
      <c r="C10" s="59"/>
      <c r="D10" s="60"/>
      <c r="E10" s="61" t="s">
        <v>22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2"/>
      <c r="AC10" s="17"/>
      <c r="AD10" s="18"/>
      <c r="AE10" s="18"/>
      <c r="AF10" s="18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6"/>
      <c r="AS10" s="17"/>
      <c r="AT10" s="18"/>
      <c r="AU10" s="18"/>
      <c r="AV10" s="18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6"/>
      <c r="BQ10" s="3" t="s">
        <v>57</v>
      </c>
      <c r="BR10" s="9">
        <f>[2]июнь21!$R$3+[2]июнь21!$S$11</f>
        <v>130798</v>
      </c>
      <c r="BU10" s="10">
        <f>[4]Лист1!$O$15</f>
        <v>3259715</v>
      </c>
      <c r="BV10" s="10">
        <f>[4]Лист1!$N$15</f>
        <v>36519</v>
      </c>
    </row>
    <row r="11" spans="1:74" x14ac:dyDescent="0.2">
      <c r="A11" s="69"/>
      <c r="B11" s="70"/>
      <c r="C11" s="70"/>
      <c r="D11" s="71"/>
      <c r="E11" s="72" t="s">
        <v>4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17"/>
      <c r="AD11" s="18"/>
      <c r="AE11" s="18"/>
      <c r="AF11" s="18"/>
      <c r="AG11" s="15"/>
      <c r="AH11" s="15"/>
      <c r="AI11" s="15"/>
      <c r="AJ11" s="15"/>
      <c r="AK11" s="15"/>
      <c r="AL11" s="15"/>
      <c r="AM11" s="18"/>
      <c r="AN11" s="18"/>
      <c r="AO11" s="18"/>
      <c r="AP11" s="15"/>
      <c r="AQ11" s="15"/>
      <c r="AR11" s="16"/>
      <c r="AS11" s="17">
        <f>BC11</f>
        <v>10.224</v>
      </c>
      <c r="AT11" s="18"/>
      <c r="AU11" s="18"/>
      <c r="AV11" s="18"/>
      <c r="AW11" s="15"/>
      <c r="AX11" s="15"/>
      <c r="AY11" s="15"/>
      <c r="AZ11" s="15"/>
      <c r="BA11" s="15"/>
      <c r="BB11" s="15"/>
      <c r="BC11" s="15">
        <f>9.8+0.424</f>
        <v>10.224</v>
      </c>
      <c r="BD11" s="15"/>
      <c r="BE11" s="15"/>
      <c r="BF11" s="15"/>
      <c r="BG11" s="15"/>
      <c r="BH11" s="16"/>
      <c r="BQ11" s="3" t="s">
        <v>58</v>
      </c>
      <c r="BR11" s="9">
        <f>[2]июль21!$R$3+[2]июль21!$S$11</f>
        <v>168982</v>
      </c>
      <c r="BU11" s="10">
        <v>7635082</v>
      </c>
      <c r="BV11" s="10">
        <f>[5]Лист1!$N$15</f>
        <v>39617</v>
      </c>
    </row>
    <row r="12" spans="1:74" x14ac:dyDescent="0.2">
      <c r="A12" s="58"/>
      <c r="B12" s="59"/>
      <c r="C12" s="59"/>
      <c r="D12" s="60"/>
      <c r="E12" s="61" t="s">
        <v>5</v>
      </c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2"/>
      <c r="AC12" s="17"/>
      <c r="AD12" s="18"/>
      <c r="AE12" s="18"/>
      <c r="AF12" s="18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6"/>
      <c r="AS12" s="17"/>
      <c r="AT12" s="18"/>
      <c r="AU12" s="18"/>
      <c r="AV12" s="18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6"/>
      <c r="BQ12" s="3" t="s">
        <v>59</v>
      </c>
      <c r="BR12" s="9">
        <f>[2]авг21!$Q$47+[2]авг21!$U$11+[2]авг21!$T$3</f>
        <v>363724</v>
      </c>
      <c r="BU12" s="10">
        <v>7572071</v>
      </c>
      <c r="BV12" s="10">
        <v>42120</v>
      </c>
    </row>
    <row r="13" spans="1:74" x14ac:dyDescent="0.2">
      <c r="A13" s="69"/>
      <c r="B13" s="70"/>
      <c r="C13" s="70"/>
      <c r="D13" s="71"/>
      <c r="E13" s="62" t="s">
        <v>6</v>
      </c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17"/>
      <c r="AD13" s="18"/>
      <c r="AE13" s="18"/>
      <c r="AF13" s="18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6"/>
      <c r="AS13" s="17"/>
      <c r="AT13" s="18"/>
      <c r="AU13" s="18"/>
      <c r="AV13" s="18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6"/>
      <c r="BQ13" s="3" t="s">
        <v>60</v>
      </c>
      <c r="BR13" s="9">
        <f>[2]сент21!$T$3+[2]сент21!$U$11+[2]сент21!$Q$47</f>
        <v>384353</v>
      </c>
      <c r="BU13" s="11">
        <v>7158152</v>
      </c>
      <c r="BV13" s="10"/>
    </row>
    <row r="14" spans="1:74" x14ac:dyDescent="0.2">
      <c r="A14" s="69" t="s">
        <v>12</v>
      </c>
      <c r="B14" s="70"/>
      <c r="C14" s="70"/>
      <c r="D14" s="71"/>
      <c r="E14" s="72" t="s">
        <v>23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17"/>
      <c r="AD14" s="18"/>
      <c r="AE14" s="18"/>
      <c r="AF14" s="18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6"/>
      <c r="AS14" s="17"/>
      <c r="AT14" s="18"/>
      <c r="AU14" s="18"/>
      <c r="AV14" s="18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6"/>
      <c r="BQ14" s="3" t="s">
        <v>61</v>
      </c>
      <c r="BR14" s="9">
        <f>[2]окт21!$T$3+[2]окт21!$U$11+[2]окт21!$Q$47</f>
        <v>322250</v>
      </c>
      <c r="BU14" s="10">
        <v>7618819</v>
      </c>
      <c r="BV14" s="10"/>
    </row>
    <row r="15" spans="1:74" x14ac:dyDescent="0.2">
      <c r="A15" s="58" t="s">
        <v>13</v>
      </c>
      <c r="B15" s="59"/>
      <c r="C15" s="59"/>
      <c r="D15" s="60"/>
      <c r="E15" s="79" t="s">
        <v>24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80"/>
      <c r="AC15" s="17">
        <f>AC8</f>
        <v>159.50282799999999</v>
      </c>
      <c r="AD15" s="18"/>
      <c r="AE15" s="18"/>
      <c r="AF15" s="18"/>
      <c r="AG15" s="18">
        <f>AG8</f>
        <v>159.50282799999999</v>
      </c>
      <c r="AH15" s="15"/>
      <c r="AI15" s="15"/>
      <c r="AJ15" s="18">
        <f>AJ8</f>
        <v>99.586065899999994</v>
      </c>
      <c r="AK15" s="18"/>
      <c r="AL15" s="18"/>
      <c r="AM15" s="18">
        <f t="shared" ref="AM15" si="0">AM8</f>
        <v>12.562932999999999</v>
      </c>
      <c r="AN15" s="18"/>
      <c r="AO15" s="18"/>
      <c r="AP15" s="18">
        <f t="shared" ref="AP15" si="1">AP8</f>
        <v>47.353829099999999</v>
      </c>
      <c r="AQ15" s="18"/>
      <c r="AR15" s="19"/>
      <c r="AS15" s="17">
        <f>AS8</f>
        <v>59.55</v>
      </c>
      <c r="AT15" s="18"/>
      <c r="AU15" s="18"/>
      <c r="AV15" s="18"/>
      <c r="AW15" s="18">
        <v>59.55</v>
      </c>
      <c r="AX15" s="15"/>
      <c r="AY15" s="15"/>
      <c r="AZ15" s="15"/>
      <c r="BA15" s="15"/>
      <c r="BB15" s="15"/>
      <c r="BC15" s="18"/>
      <c r="BD15" s="15"/>
      <c r="BE15" s="15"/>
      <c r="BF15" s="18"/>
      <c r="BG15" s="15"/>
      <c r="BH15" s="16"/>
      <c r="BQ15" s="3" t="s">
        <v>62</v>
      </c>
      <c r="BR15" s="9">
        <f>[2]ноя21!$T$3+[2]ноя21!$U$11+[2]ноя21!$Q$47</f>
        <v>265249</v>
      </c>
      <c r="BU15" s="10">
        <v>6718545</v>
      </c>
      <c r="BV15" s="10"/>
    </row>
    <row r="16" spans="1:74" x14ac:dyDescent="0.2">
      <c r="A16" s="76"/>
      <c r="B16" s="77"/>
      <c r="C16" s="77"/>
      <c r="D16" s="78"/>
      <c r="E16" s="86" t="s">
        <v>25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7"/>
      <c r="AC16" s="17"/>
      <c r="AD16" s="18"/>
      <c r="AE16" s="18"/>
      <c r="AF16" s="18"/>
      <c r="AG16" s="15"/>
      <c r="AH16" s="15"/>
      <c r="AI16" s="15"/>
      <c r="AJ16" s="18"/>
      <c r="AK16" s="18"/>
      <c r="AL16" s="18"/>
      <c r="AM16" s="18"/>
      <c r="AN16" s="18"/>
      <c r="AO16" s="18"/>
      <c r="AP16" s="18"/>
      <c r="AQ16" s="18"/>
      <c r="AR16" s="19"/>
      <c r="AS16" s="17"/>
      <c r="AT16" s="18"/>
      <c r="AU16" s="18"/>
      <c r="AV16" s="18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6"/>
      <c r="BQ16" s="3" t="s">
        <v>63</v>
      </c>
      <c r="BR16" s="9">
        <f>[2]дек21!$T$3+[2]дек21!$Q$47</f>
        <v>286555</v>
      </c>
      <c r="BU16" s="10">
        <v>8324044</v>
      </c>
      <c r="BV16" s="10"/>
    </row>
    <row r="17" spans="1:74" x14ac:dyDescent="0.2">
      <c r="A17" s="58" t="s">
        <v>14</v>
      </c>
      <c r="B17" s="59"/>
      <c r="C17" s="59"/>
      <c r="D17" s="60"/>
      <c r="E17" s="79" t="s">
        <v>26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80"/>
      <c r="AC17" s="20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6"/>
      <c r="AS17" s="20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6"/>
      <c r="BR17" s="9">
        <f>SUM(BR5:BR16)</f>
        <v>2579409.8863400216</v>
      </c>
      <c r="BS17" s="9"/>
      <c r="BT17" s="9"/>
      <c r="BU17" s="9">
        <f t="shared" ref="BU17:BV17" si="2">SUM(BU5:BU16)</f>
        <v>64811621</v>
      </c>
      <c r="BV17" s="9">
        <f t="shared" si="2"/>
        <v>302499</v>
      </c>
    </row>
    <row r="18" spans="1:74" x14ac:dyDescent="0.2">
      <c r="A18" s="76"/>
      <c r="B18" s="77"/>
      <c r="C18" s="77"/>
      <c r="D18" s="78"/>
      <c r="E18" s="86" t="s">
        <v>27</v>
      </c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7"/>
      <c r="AC18" s="20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6"/>
      <c r="AS18" s="20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6"/>
      <c r="BR18" s="9">
        <f>BR17/1000000</f>
        <v>2.5794098863400214</v>
      </c>
      <c r="BS18" s="9"/>
      <c r="BT18" s="9"/>
      <c r="BU18" s="9">
        <f t="shared" ref="BU18:BV18" si="3">BU17/1000000</f>
        <v>64.811621000000002</v>
      </c>
      <c r="BV18" s="9">
        <f t="shared" si="3"/>
        <v>0.30249900000000002</v>
      </c>
    </row>
    <row r="19" spans="1:74" x14ac:dyDescent="0.2">
      <c r="A19" s="58" t="s">
        <v>15</v>
      </c>
      <c r="B19" s="59"/>
      <c r="C19" s="59"/>
      <c r="D19" s="60"/>
      <c r="E19" s="86" t="s">
        <v>28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7"/>
      <c r="AC19" s="17">
        <v>2.6419169999999998</v>
      </c>
      <c r="AD19" s="15"/>
      <c r="AE19" s="15"/>
      <c r="AF19" s="15"/>
      <c r="AG19" s="18">
        <f>AC19</f>
        <v>2.6419169999999998</v>
      </c>
      <c r="AH19" s="18"/>
      <c r="AI19" s="18"/>
      <c r="AJ19" s="18">
        <v>1.048056372</v>
      </c>
      <c r="AK19" s="18"/>
      <c r="AL19" s="18"/>
      <c r="AM19" s="18">
        <f>0.183718+0.057</f>
        <v>0.24071799999999999</v>
      </c>
      <c r="AN19" s="18"/>
      <c r="AO19" s="18"/>
      <c r="AP19" s="18">
        <v>1.3531426279999998</v>
      </c>
      <c r="AQ19" s="15"/>
      <c r="AR19" s="16"/>
      <c r="AS19" s="17">
        <f>AW19+BC19</f>
        <v>2.58</v>
      </c>
      <c r="AT19" s="15"/>
      <c r="AU19" s="15"/>
      <c r="AV19" s="15"/>
      <c r="AW19" s="15">
        <v>2.1560000000000001</v>
      </c>
      <c r="AX19" s="15"/>
      <c r="AY19" s="15"/>
      <c r="AZ19" s="15"/>
      <c r="BA19" s="15"/>
      <c r="BB19" s="15"/>
      <c r="BC19" s="18">
        <v>0.42399999999999999</v>
      </c>
      <c r="BD19" s="18"/>
      <c r="BE19" s="18"/>
      <c r="BF19" s="15"/>
      <c r="BG19" s="15"/>
      <c r="BH19" s="16"/>
      <c r="BR19" s="9"/>
    </row>
    <row r="20" spans="1:74" x14ac:dyDescent="0.2">
      <c r="A20" s="69"/>
      <c r="B20" s="70"/>
      <c r="C20" s="70"/>
      <c r="D20" s="71"/>
      <c r="E20" s="72" t="s">
        <v>65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88">
        <f>AC19/AC8*100</f>
        <v>1.656344927000291</v>
      </c>
      <c r="AD20" s="89" t="e">
        <f>AD18/AD5*100</f>
        <v>#DIV/0!</v>
      </c>
      <c r="AE20" s="89" t="e">
        <f>AE18/AE5*100</f>
        <v>#DIV/0!</v>
      </c>
      <c r="AF20" s="89" t="e">
        <f>AF18/AF5*100</f>
        <v>#DIV/0!</v>
      </c>
      <c r="AG20" s="90">
        <f>AG19/AG8*100</f>
        <v>1.656344927000291</v>
      </c>
      <c r="AH20" s="91"/>
      <c r="AI20" s="92"/>
      <c r="AJ20" s="90">
        <f>AJ19/AJ8*100</f>
        <v>1.0524126669010228</v>
      </c>
      <c r="AK20" s="91"/>
      <c r="AL20" s="92"/>
      <c r="AM20" s="90">
        <f>AM19/AM8*100</f>
        <v>1.9160971406915885</v>
      </c>
      <c r="AN20" s="91"/>
      <c r="AO20" s="92"/>
      <c r="AP20" s="90">
        <f>AP19/AP8*100</f>
        <v>2.8575147009600537</v>
      </c>
      <c r="AQ20" s="91"/>
      <c r="AR20" s="92"/>
      <c r="AS20" s="88">
        <f>AS19/AS8*100</f>
        <v>4.3324937027707806</v>
      </c>
      <c r="AT20" s="89"/>
      <c r="AU20" s="89"/>
      <c r="AV20" s="89"/>
      <c r="AW20" s="89">
        <f>AW19/AW8*100</f>
        <v>3.6204869857262811</v>
      </c>
      <c r="AX20" s="89"/>
      <c r="AY20" s="89"/>
      <c r="AZ20" s="89"/>
      <c r="BA20" s="89"/>
      <c r="BB20" s="89"/>
      <c r="BC20" s="89">
        <f>BC19/BC8*100</f>
        <v>4.1471048513302033</v>
      </c>
      <c r="BD20" s="89"/>
      <c r="BE20" s="89"/>
      <c r="BF20" s="15"/>
      <c r="BG20" s="15"/>
      <c r="BH20" s="16"/>
      <c r="BR20" s="9"/>
    </row>
    <row r="21" spans="1:74" x14ac:dyDescent="0.2">
      <c r="A21" s="58" t="s">
        <v>16</v>
      </c>
      <c r="B21" s="59"/>
      <c r="C21" s="59"/>
      <c r="D21" s="60"/>
      <c r="E21" s="79" t="s">
        <v>30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80"/>
      <c r="AC21" s="17">
        <v>145.95288600000001</v>
      </c>
      <c r="AD21" s="15"/>
      <c r="AE21" s="15"/>
      <c r="AF21" s="15"/>
      <c r="AG21" s="18">
        <f>AC21</f>
        <v>145.95288600000001</v>
      </c>
      <c r="AH21" s="15"/>
      <c r="AI21" s="15"/>
      <c r="AJ21" s="18">
        <f>AJ8-AJ19</f>
        <v>98.538009527999989</v>
      </c>
      <c r="AK21" s="15"/>
      <c r="AL21" s="15"/>
      <c r="AM21" s="18">
        <f>AM8-AM19</f>
        <v>12.322215</v>
      </c>
      <c r="AN21" s="15"/>
      <c r="AO21" s="15"/>
      <c r="AP21" s="18">
        <f>AP8</f>
        <v>47.353829099999999</v>
      </c>
      <c r="AQ21" s="15"/>
      <c r="AR21" s="16"/>
      <c r="AS21" s="17">
        <f>AW21</f>
        <v>47.169999999999995</v>
      </c>
      <c r="AT21" s="15"/>
      <c r="AU21" s="15"/>
      <c r="AV21" s="15"/>
      <c r="AW21" s="18">
        <f>AW8-AS11-AW19</f>
        <v>47.169999999999995</v>
      </c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6"/>
      <c r="BR21" s="9"/>
    </row>
    <row r="22" spans="1:74" x14ac:dyDescent="0.2">
      <c r="A22" s="76"/>
      <c r="B22" s="77"/>
      <c r="C22" s="77"/>
      <c r="D22" s="78"/>
      <c r="E22" s="86" t="s">
        <v>31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7"/>
      <c r="AC22" s="20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6"/>
      <c r="AS22" s="20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6"/>
      <c r="BR22" s="9"/>
    </row>
    <row r="23" spans="1:74" x14ac:dyDescent="0.2">
      <c r="A23" s="69" t="s">
        <v>17</v>
      </c>
      <c r="B23" s="70"/>
      <c r="C23" s="70"/>
      <c r="D23" s="71"/>
      <c r="E23" s="72" t="s">
        <v>32</v>
      </c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17"/>
      <c r="AD23" s="15"/>
      <c r="AE23" s="15"/>
      <c r="AF23" s="15"/>
      <c r="AG23" s="18"/>
      <c r="AH23" s="18"/>
      <c r="AI23" s="18"/>
      <c r="AJ23" s="15"/>
      <c r="AK23" s="15"/>
      <c r="AL23" s="15"/>
      <c r="AM23" s="18">
        <v>10.908023999999999</v>
      </c>
      <c r="AN23" s="15"/>
      <c r="AO23" s="15"/>
      <c r="AP23" s="15"/>
      <c r="AQ23" s="15"/>
      <c r="AR23" s="16"/>
      <c r="AS23" s="17">
        <f>AS8-AS19-AS21</f>
        <v>9.8000000000000043</v>
      </c>
      <c r="AT23" s="15"/>
      <c r="AU23" s="15"/>
      <c r="AV23" s="15"/>
      <c r="AW23" s="18"/>
      <c r="AX23" s="18"/>
      <c r="AY23" s="18"/>
      <c r="AZ23" s="15"/>
      <c r="BA23" s="15"/>
      <c r="BB23" s="15"/>
      <c r="BC23" s="18">
        <f>BC8-BC19</f>
        <v>9.8000000000000007</v>
      </c>
      <c r="BD23" s="15"/>
      <c r="BE23" s="15"/>
      <c r="BF23" s="15"/>
      <c r="BG23" s="15"/>
      <c r="BH23" s="16"/>
      <c r="BR23" s="9"/>
    </row>
    <row r="24" spans="1:74" x14ac:dyDescent="0.2">
      <c r="A24" s="58" t="s">
        <v>33</v>
      </c>
      <c r="B24" s="59"/>
      <c r="C24" s="59"/>
      <c r="D24" s="60"/>
      <c r="E24" s="79" t="s">
        <v>34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80"/>
      <c r="AC24" s="20"/>
      <c r="AD24" s="15"/>
      <c r="AE24" s="15"/>
      <c r="AF24" s="15"/>
      <c r="AG24" s="15"/>
      <c r="AH24" s="15"/>
      <c r="AI24" s="15"/>
      <c r="AJ24" s="15"/>
      <c r="AK24" s="15"/>
      <c r="AL24" s="15"/>
      <c r="AM24" s="18">
        <f>AM23</f>
        <v>10.908023999999999</v>
      </c>
      <c r="AN24" s="15"/>
      <c r="AO24" s="15"/>
      <c r="AP24" s="15"/>
      <c r="AQ24" s="15"/>
      <c r="AR24" s="16"/>
      <c r="AS24" s="20"/>
      <c r="AT24" s="15"/>
      <c r="AU24" s="15"/>
      <c r="AV24" s="15"/>
      <c r="AW24" s="15"/>
      <c r="AX24" s="15"/>
      <c r="AY24" s="15"/>
      <c r="AZ24" s="15"/>
      <c r="BA24" s="15"/>
      <c r="BB24" s="15"/>
      <c r="BC24" s="18">
        <f>BC23</f>
        <v>9.8000000000000007</v>
      </c>
      <c r="BD24" s="15"/>
      <c r="BE24" s="15"/>
      <c r="BF24" s="15"/>
      <c r="BG24" s="15"/>
      <c r="BH24" s="16"/>
      <c r="BR24" s="9"/>
    </row>
    <row r="25" spans="1:74" x14ac:dyDescent="0.2">
      <c r="A25" s="76"/>
      <c r="B25" s="77"/>
      <c r="C25" s="77"/>
      <c r="D25" s="78"/>
      <c r="E25" s="86" t="s">
        <v>35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7"/>
      <c r="AC25" s="20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6"/>
      <c r="AS25" s="20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6"/>
      <c r="BR25" s="9"/>
    </row>
    <row r="26" spans="1:74" x14ac:dyDescent="0.2">
      <c r="A26" s="69"/>
      <c r="B26" s="70"/>
      <c r="C26" s="70"/>
      <c r="D26" s="71"/>
      <c r="E26" s="72" t="s">
        <v>36</v>
      </c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20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6"/>
      <c r="AS26" s="48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50"/>
      <c r="BR26" s="9"/>
    </row>
    <row r="27" spans="1:74" x14ac:dyDescent="0.2">
      <c r="A27" s="58"/>
      <c r="B27" s="59"/>
      <c r="C27" s="59"/>
      <c r="D27" s="60"/>
      <c r="E27" s="79" t="s">
        <v>37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80"/>
      <c r="AC27" s="20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6"/>
      <c r="AS27" s="48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50"/>
      <c r="BR27" s="9"/>
    </row>
    <row r="28" spans="1:74" x14ac:dyDescent="0.2">
      <c r="A28" s="76"/>
      <c r="B28" s="77"/>
      <c r="C28" s="77"/>
      <c r="D28" s="78"/>
      <c r="E28" s="86" t="s">
        <v>38</v>
      </c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7"/>
      <c r="AC28" s="20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6"/>
      <c r="AS28" s="48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50"/>
      <c r="BR28" s="9"/>
    </row>
    <row r="29" spans="1:74" x14ac:dyDescent="0.2">
      <c r="A29" s="58"/>
      <c r="B29" s="59"/>
      <c r="C29" s="59"/>
      <c r="D29" s="60"/>
      <c r="E29" s="61" t="s">
        <v>39</v>
      </c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2"/>
      <c r="AC29" s="20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6"/>
      <c r="AS29" s="48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50"/>
      <c r="BR29" s="9"/>
    </row>
    <row r="30" spans="1:74" x14ac:dyDescent="0.2">
      <c r="A30" s="69" t="s">
        <v>40</v>
      </c>
      <c r="B30" s="70"/>
      <c r="C30" s="70"/>
      <c r="D30" s="71"/>
      <c r="E30" s="72" t="s">
        <v>41</v>
      </c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20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6"/>
      <c r="AS30" s="48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50"/>
      <c r="BR30" s="9"/>
    </row>
    <row r="31" spans="1:74" ht="13.5" thickBot="1" x14ac:dyDescent="0.25">
      <c r="A31" s="99" t="s">
        <v>42</v>
      </c>
      <c r="B31" s="100"/>
      <c r="C31" s="100"/>
      <c r="D31" s="101"/>
      <c r="E31" s="102" t="s">
        <v>43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3"/>
      <c r="AC31" s="107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9"/>
      <c r="AS31" s="96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8"/>
      <c r="BR31" s="9"/>
    </row>
    <row r="32" spans="1:74" ht="51.75" customHeight="1" x14ac:dyDescent="0.2">
      <c r="BR32" s="9"/>
    </row>
  </sheetData>
  <mergeCells count="262">
    <mergeCell ref="A7:D7"/>
    <mergeCell ref="E7:AB7"/>
    <mergeCell ref="AC6:AF6"/>
    <mergeCell ref="AG6:AI6"/>
    <mergeCell ref="AJ6:AL6"/>
    <mergeCell ref="A6:D6"/>
    <mergeCell ref="E6:AB6"/>
    <mergeCell ref="A3:BH3"/>
    <mergeCell ref="A5:D5"/>
    <mergeCell ref="E5:AB5"/>
    <mergeCell ref="AC5:AR5"/>
    <mergeCell ref="AS5:BH5"/>
    <mergeCell ref="AS6:AV6"/>
    <mergeCell ref="AW6:AY6"/>
    <mergeCell ref="AZ6:BB6"/>
    <mergeCell ref="BC6:BE6"/>
    <mergeCell ref="BF6:BH6"/>
    <mergeCell ref="AM6:AO6"/>
    <mergeCell ref="AP6:AR6"/>
    <mergeCell ref="AP7:AR7"/>
    <mergeCell ref="AS7:AV7"/>
    <mergeCell ref="AW7:AY7"/>
    <mergeCell ref="AZ7:BB7"/>
    <mergeCell ref="BC7:BE7"/>
    <mergeCell ref="BF7:BH7"/>
    <mergeCell ref="AC7:AF7"/>
    <mergeCell ref="AG7:AI7"/>
    <mergeCell ref="AJ7:AL7"/>
    <mergeCell ref="AM7:AO7"/>
    <mergeCell ref="A9:D9"/>
    <mergeCell ref="E9:AB9"/>
    <mergeCell ref="AC8:AF8"/>
    <mergeCell ref="AG8:AI8"/>
    <mergeCell ref="AJ8:AL8"/>
    <mergeCell ref="AM8:AO8"/>
    <mergeCell ref="AP8:AR8"/>
    <mergeCell ref="A8:D8"/>
    <mergeCell ref="E8:AB8"/>
    <mergeCell ref="AP9:AR9"/>
    <mergeCell ref="AW9:AY9"/>
    <mergeCell ref="AZ9:BB9"/>
    <mergeCell ref="BC9:BE9"/>
    <mergeCell ref="BF9:BH9"/>
    <mergeCell ref="AC9:AF9"/>
    <mergeCell ref="AG9:AI9"/>
    <mergeCell ref="AJ9:AL9"/>
    <mergeCell ref="AM9:AO9"/>
    <mergeCell ref="AS8:AV8"/>
    <mergeCell ref="AW8:AY8"/>
    <mergeCell ref="AZ8:BB8"/>
    <mergeCell ref="BC8:BE8"/>
    <mergeCell ref="BF8:BH8"/>
    <mergeCell ref="AS9:AV9"/>
    <mergeCell ref="A11:D11"/>
    <mergeCell ref="E11:AB11"/>
    <mergeCell ref="AC10:AF10"/>
    <mergeCell ref="AG10:AI10"/>
    <mergeCell ref="AJ10:AL10"/>
    <mergeCell ref="AM10:AO10"/>
    <mergeCell ref="AP10:AR10"/>
    <mergeCell ref="A10:D10"/>
    <mergeCell ref="E10:AB10"/>
    <mergeCell ref="AP11:AR11"/>
    <mergeCell ref="AW11:AY11"/>
    <mergeCell ref="AZ11:BB11"/>
    <mergeCell ref="BC11:BE11"/>
    <mergeCell ref="BF11:BH11"/>
    <mergeCell ref="AC11:AF11"/>
    <mergeCell ref="AG11:AI11"/>
    <mergeCell ref="AJ11:AL11"/>
    <mergeCell ref="AM11:AO11"/>
    <mergeCell ref="AS10:AV10"/>
    <mergeCell ref="AW10:AY10"/>
    <mergeCell ref="AZ10:BB10"/>
    <mergeCell ref="BC10:BE10"/>
    <mergeCell ref="BF10:BH10"/>
    <mergeCell ref="AS11:AV11"/>
    <mergeCell ref="A13:D13"/>
    <mergeCell ref="E13:AB13"/>
    <mergeCell ref="AC12:AF12"/>
    <mergeCell ref="AG12:AI12"/>
    <mergeCell ref="AJ12:AL12"/>
    <mergeCell ref="AM12:AO12"/>
    <mergeCell ref="AP12:AR12"/>
    <mergeCell ref="A12:D12"/>
    <mergeCell ref="E12:AB12"/>
    <mergeCell ref="AP13:AR13"/>
    <mergeCell ref="AW13:AY13"/>
    <mergeCell ref="AZ13:BB13"/>
    <mergeCell ref="BC13:BE13"/>
    <mergeCell ref="BF13:BH13"/>
    <mergeCell ref="AC13:AF13"/>
    <mergeCell ref="AG13:AI13"/>
    <mergeCell ref="AJ13:AL13"/>
    <mergeCell ref="AM13:AO13"/>
    <mergeCell ref="AS12:AV12"/>
    <mergeCell ref="AW12:AY12"/>
    <mergeCell ref="AZ12:BB12"/>
    <mergeCell ref="BC12:BE12"/>
    <mergeCell ref="BF12:BH12"/>
    <mergeCell ref="AS13:AV13"/>
    <mergeCell ref="E16:AB16"/>
    <mergeCell ref="AS14:AV14"/>
    <mergeCell ref="AW14:AY14"/>
    <mergeCell ref="AZ14:BB14"/>
    <mergeCell ref="BC14:BE14"/>
    <mergeCell ref="BF14:BH14"/>
    <mergeCell ref="AW15:AY16"/>
    <mergeCell ref="AZ15:BB16"/>
    <mergeCell ref="AS15:AV16"/>
    <mergeCell ref="A15:D16"/>
    <mergeCell ref="E15:AB15"/>
    <mergeCell ref="AC14:AF14"/>
    <mergeCell ref="AG14:AI14"/>
    <mergeCell ref="AJ14:AL14"/>
    <mergeCell ref="AM14:AO14"/>
    <mergeCell ref="AP14:AR14"/>
    <mergeCell ref="A14:D14"/>
    <mergeCell ref="E14:AB14"/>
    <mergeCell ref="AP15:AR16"/>
    <mergeCell ref="BC15:BE16"/>
    <mergeCell ref="BF15:BH16"/>
    <mergeCell ref="AC15:AF16"/>
    <mergeCell ref="AG15:AI16"/>
    <mergeCell ref="AJ15:AL16"/>
    <mergeCell ref="AM15:AO16"/>
    <mergeCell ref="AW17:AY18"/>
    <mergeCell ref="AZ17:BB18"/>
    <mergeCell ref="BC17:BE18"/>
    <mergeCell ref="BF17:BH18"/>
    <mergeCell ref="AC17:AF18"/>
    <mergeCell ref="AG17:AI18"/>
    <mergeCell ref="AJ17:AL18"/>
    <mergeCell ref="AM17:AO18"/>
    <mergeCell ref="BF19:BH19"/>
    <mergeCell ref="A20:D20"/>
    <mergeCell ref="E20:AB20"/>
    <mergeCell ref="AC19:AF19"/>
    <mergeCell ref="AG19:AI19"/>
    <mergeCell ref="AJ19:AL19"/>
    <mergeCell ref="AM19:AO19"/>
    <mergeCell ref="AP19:AR19"/>
    <mergeCell ref="A19:D19"/>
    <mergeCell ref="E19:AB19"/>
    <mergeCell ref="AZ20:BB20"/>
    <mergeCell ref="BC20:BE20"/>
    <mergeCell ref="BF20:BH20"/>
    <mergeCell ref="AC20:AF20"/>
    <mergeCell ref="AG20:AI20"/>
    <mergeCell ref="AJ20:AL20"/>
    <mergeCell ref="AM20:AO20"/>
    <mergeCell ref="AP20:AR20"/>
    <mergeCell ref="AS20:AV20"/>
    <mergeCell ref="AW20:AY20"/>
    <mergeCell ref="AS21:AV22"/>
    <mergeCell ref="AW21:AY22"/>
    <mergeCell ref="AZ21:BB22"/>
    <mergeCell ref="BC21:BE22"/>
    <mergeCell ref="A17:D18"/>
    <mergeCell ref="E17:AB17"/>
    <mergeCell ref="E18:AB18"/>
    <mergeCell ref="AS19:AV19"/>
    <mergeCell ref="AW19:AY19"/>
    <mergeCell ref="AZ19:BB19"/>
    <mergeCell ref="BC19:BE19"/>
    <mergeCell ref="AP17:AR18"/>
    <mergeCell ref="AS17:AV18"/>
    <mergeCell ref="BF21:BH22"/>
    <mergeCell ref="E22:AB22"/>
    <mergeCell ref="AC21:AF22"/>
    <mergeCell ref="AM21:AO22"/>
    <mergeCell ref="AP21:AR22"/>
    <mergeCell ref="AS23:AV23"/>
    <mergeCell ref="AW23:AY23"/>
    <mergeCell ref="AZ23:BB23"/>
    <mergeCell ref="BC23:BE23"/>
    <mergeCell ref="BF23:BH23"/>
    <mergeCell ref="AM23:AO23"/>
    <mergeCell ref="AP23:AR23"/>
    <mergeCell ref="E21:AB21"/>
    <mergeCell ref="A24:D25"/>
    <mergeCell ref="E24:AB24"/>
    <mergeCell ref="AC23:AF23"/>
    <mergeCell ref="AG23:AI23"/>
    <mergeCell ref="AJ23:AL23"/>
    <mergeCell ref="A23:D23"/>
    <mergeCell ref="E23:AB23"/>
    <mergeCell ref="E25:AB25"/>
    <mergeCell ref="AG21:AI22"/>
    <mergeCell ref="AJ21:AL22"/>
    <mergeCell ref="A21:D22"/>
    <mergeCell ref="AP24:AR25"/>
    <mergeCell ref="AS24:AV25"/>
    <mergeCell ref="AW24:AY25"/>
    <mergeCell ref="AZ26:BB26"/>
    <mergeCell ref="AZ24:BB25"/>
    <mergeCell ref="BC24:BE25"/>
    <mergeCell ref="BF24:BH25"/>
    <mergeCell ref="AC24:AF25"/>
    <mergeCell ref="AG24:AI25"/>
    <mergeCell ref="AJ24:AL25"/>
    <mergeCell ref="AM24:AO25"/>
    <mergeCell ref="BC26:BE26"/>
    <mergeCell ref="BF26:BH26"/>
    <mergeCell ref="AC26:AF26"/>
    <mergeCell ref="AG26:AI26"/>
    <mergeCell ref="AJ26:AL26"/>
    <mergeCell ref="AM26:AO26"/>
    <mergeCell ref="BF27:BH28"/>
    <mergeCell ref="E28:AB28"/>
    <mergeCell ref="A26:D26"/>
    <mergeCell ref="E26:AB26"/>
    <mergeCell ref="AC27:AF28"/>
    <mergeCell ref="AG27:AI28"/>
    <mergeCell ref="AJ27:AL28"/>
    <mergeCell ref="AM27:AO28"/>
    <mergeCell ref="AP27:AR28"/>
    <mergeCell ref="A27:D28"/>
    <mergeCell ref="E27:AB27"/>
    <mergeCell ref="AP26:AR26"/>
    <mergeCell ref="AS26:AV26"/>
    <mergeCell ref="AW26:AY26"/>
    <mergeCell ref="AS27:AV28"/>
    <mergeCell ref="AW27:AY28"/>
    <mergeCell ref="AZ27:BB28"/>
    <mergeCell ref="BC27:BE28"/>
    <mergeCell ref="AS29:AV29"/>
    <mergeCell ref="AW29:AY29"/>
    <mergeCell ref="AZ29:BB29"/>
    <mergeCell ref="BC29:BE29"/>
    <mergeCell ref="A31:D31"/>
    <mergeCell ref="E31:AB31"/>
    <mergeCell ref="BF29:BH29"/>
    <mergeCell ref="A30:D30"/>
    <mergeCell ref="E30:AB30"/>
    <mergeCell ref="AC29:AF29"/>
    <mergeCell ref="AG29:AI29"/>
    <mergeCell ref="AJ29:AL29"/>
    <mergeCell ref="AM29:AO29"/>
    <mergeCell ref="AP29:AR29"/>
    <mergeCell ref="A29:D29"/>
    <mergeCell ref="E29:AB29"/>
    <mergeCell ref="AZ30:BB30"/>
    <mergeCell ref="BC30:BE30"/>
    <mergeCell ref="BF30:BH30"/>
    <mergeCell ref="AC30:AF30"/>
    <mergeCell ref="AS31:AV31"/>
    <mergeCell ref="AW31:AY31"/>
    <mergeCell ref="AP30:AR30"/>
    <mergeCell ref="AS30:AV30"/>
    <mergeCell ref="AW30:AY30"/>
    <mergeCell ref="AZ31:BB31"/>
    <mergeCell ref="BC31:BE31"/>
    <mergeCell ref="BF31:BH31"/>
    <mergeCell ref="AC31:AF31"/>
    <mergeCell ref="AG31:AI31"/>
    <mergeCell ref="AJ31:AL31"/>
    <mergeCell ref="AM31:AO31"/>
    <mergeCell ref="AP31:AR31"/>
    <mergeCell ref="AG30:AI30"/>
    <mergeCell ref="AJ30:AL30"/>
    <mergeCell ref="AM30:AO30"/>
  </mergeCells>
  <pageMargins left="0.78740157480314965" right="0.78740157480314965" top="0.78740157480314965" bottom="0.78740157480314965" header="0.27559055118110237" footer="0.27559055118110237"/>
  <pageSetup paperSize="9" orientation="portrait" r:id="rId1"/>
  <headerFooter alignWithMargins="0">
    <oddHeader>&amp;L&amp;"Tahoma,обычный"&amp;6Подготовлено с использованием системы ГАРАНТ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X40"/>
  <sheetViews>
    <sheetView workbookViewId="0">
      <selection activeCell="BC20" sqref="BC20:BE20"/>
    </sheetView>
  </sheetViews>
  <sheetFormatPr defaultColWidth="1.42578125" defaultRowHeight="12.75" x14ac:dyDescent="0.2"/>
  <cols>
    <col min="1" max="28" width="1.42578125" style="3"/>
    <col min="29" max="31" width="0" style="3" hidden="1" customWidth="1"/>
    <col min="32" max="32" width="3.42578125" style="3" hidden="1" customWidth="1"/>
    <col min="33" max="44" width="0" style="3" hidden="1" customWidth="1"/>
    <col min="45" max="47" width="1.42578125" style="3"/>
    <col min="48" max="48" width="7.42578125" style="3" customWidth="1"/>
    <col min="49" max="50" width="1.42578125" style="3"/>
    <col min="51" max="51" width="7.28515625" style="3" customWidth="1"/>
    <col min="52" max="53" width="1.42578125" style="3"/>
    <col min="54" max="54" width="9" style="3" customWidth="1"/>
    <col min="55" max="56" width="1.42578125" style="3"/>
    <col min="57" max="57" width="9.140625" style="3" customWidth="1"/>
    <col min="58" max="59" width="1.42578125" style="3"/>
    <col min="60" max="60" width="9.5703125" style="3" customWidth="1"/>
    <col min="61" max="63" width="0" style="3" hidden="1" customWidth="1"/>
    <col min="64" max="64" width="4.140625" style="3" hidden="1" customWidth="1"/>
    <col min="65" max="66" width="0" style="3" hidden="1" customWidth="1"/>
    <col min="67" max="67" width="5.42578125" style="3" hidden="1" customWidth="1"/>
    <col min="68" max="68" width="1.42578125" style="3" hidden="1" customWidth="1"/>
    <col min="69" max="69" width="0" style="3" hidden="1" customWidth="1"/>
    <col min="70" max="70" width="4.42578125" style="3" hidden="1" customWidth="1"/>
    <col min="71" max="71" width="3.140625" style="3" hidden="1" customWidth="1"/>
    <col min="72" max="72" width="0" style="3" hidden="1" customWidth="1"/>
    <col min="73" max="73" width="3.28515625" style="3" hidden="1" customWidth="1"/>
    <col min="74" max="75" width="0" style="3" hidden="1" customWidth="1"/>
    <col min="76" max="76" width="5.42578125" style="3" hidden="1" customWidth="1"/>
    <col min="77" max="16384" width="1.42578125" style="3"/>
  </cols>
  <sheetData>
    <row r="1" spans="1:76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7" t="s">
        <v>18</v>
      </c>
    </row>
    <row r="2" spans="1:76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</row>
    <row r="3" spans="1:76" s="4" customFormat="1" ht="24.75" customHeight="1" x14ac:dyDescent="0.25">
      <c r="A3" s="26" t="s">
        <v>19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</row>
    <row r="4" spans="1:76" ht="15.75" customHeight="1" thickBo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7" t="s">
        <v>10</v>
      </c>
      <c r="BI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7" t="s">
        <v>10</v>
      </c>
    </row>
    <row r="5" spans="1:76" x14ac:dyDescent="0.2">
      <c r="A5" s="27" t="s">
        <v>0</v>
      </c>
      <c r="B5" s="28"/>
      <c r="C5" s="28"/>
      <c r="D5" s="29"/>
      <c r="E5" s="30" t="s">
        <v>1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31" t="s">
        <v>2</v>
      </c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2"/>
      <c r="AS5" s="46" t="s">
        <v>64</v>
      </c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47"/>
      <c r="BI5" s="44" t="s">
        <v>51</v>
      </c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5"/>
    </row>
    <row r="6" spans="1:76" ht="13.5" thickBot="1" x14ac:dyDescent="0.25">
      <c r="A6" s="33" t="s">
        <v>3</v>
      </c>
      <c r="B6" s="34"/>
      <c r="C6" s="34"/>
      <c r="D6" s="35"/>
      <c r="E6" s="36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 t="s">
        <v>8</v>
      </c>
      <c r="AD6" s="34"/>
      <c r="AE6" s="34"/>
      <c r="AF6" s="34"/>
      <c r="AG6" s="34" t="s">
        <v>4</v>
      </c>
      <c r="AH6" s="34"/>
      <c r="AI6" s="34"/>
      <c r="AJ6" s="34" t="s">
        <v>5</v>
      </c>
      <c r="AK6" s="34"/>
      <c r="AL6" s="34"/>
      <c r="AM6" s="34" t="s">
        <v>6</v>
      </c>
      <c r="AN6" s="34"/>
      <c r="AO6" s="34"/>
      <c r="AP6" s="34" t="s">
        <v>7</v>
      </c>
      <c r="AQ6" s="34"/>
      <c r="AR6" s="40"/>
      <c r="AS6" s="96" t="s">
        <v>8</v>
      </c>
      <c r="AT6" s="97"/>
      <c r="AU6" s="97"/>
      <c r="AV6" s="97"/>
      <c r="AW6" s="97" t="s">
        <v>4</v>
      </c>
      <c r="AX6" s="97"/>
      <c r="AY6" s="97"/>
      <c r="AZ6" s="97" t="s">
        <v>5</v>
      </c>
      <c r="BA6" s="97"/>
      <c r="BB6" s="97"/>
      <c r="BC6" s="97" t="s">
        <v>6</v>
      </c>
      <c r="BD6" s="97"/>
      <c r="BE6" s="97"/>
      <c r="BF6" s="97" t="s">
        <v>7</v>
      </c>
      <c r="BG6" s="97"/>
      <c r="BH6" s="98"/>
      <c r="BI6" s="38" t="s">
        <v>8</v>
      </c>
      <c r="BJ6" s="38"/>
      <c r="BK6" s="38"/>
      <c r="BL6" s="42"/>
      <c r="BM6" s="37" t="s">
        <v>4</v>
      </c>
      <c r="BN6" s="38"/>
      <c r="BO6" s="42"/>
      <c r="BP6" s="37" t="s">
        <v>5</v>
      </c>
      <c r="BQ6" s="38"/>
      <c r="BR6" s="42"/>
      <c r="BS6" s="37" t="s">
        <v>6</v>
      </c>
      <c r="BT6" s="38"/>
      <c r="BU6" s="42"/>
      <c r="BV6" s="37" t="s">
        <v>7</v>
      </c>
      <c r="BW6" s="38"/>
      <c r="BX6" s="39"/>
    </row>
    <row r="7" spans="1:76" s="5" customFormat="1" ht="9" thickBot="1" x14ac:dyDescent="0.2">
      <c r="A7" s="138">
        <v>1</v>
      </c>
      <c r="B7" s="135"/>
      <c r="C7" s="135"/>
      <c r="D7" s="139"/>
      <c r="E7" s="142">
        <v>2</v>
      </c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>
        <v>3</v>
      </c>
      <c r="AD7" s="135"/>
      <c r="AE7" s="135"/>
      <c r="AF7" s="135"/>
      <c r="AG7" s="135">
        <v>4</v>
      </c>
      <c r="AH7" s="135"/>
      <c r="AI7" s="135"/>
      <c r="AJ7" s="135">
        <v>5</v>
      </c>
      <c r="AK7" s="135"/>
      <c r="AL7" s="135"/>
      <c r="AM7" s="135">
        <v>6</v>
      </c>
      <c r="AN7" s="135"/>
      <c r="AO7" s="135"/>
      <c r="AP7" s="136">
        <v>7</v>
      </c>
      <c r="AQ7" s="137"/>
      <c r="AR7" s="137"/>
      <c r="AS7" s="138">
        <v>8</v>
      </c>
      <c r="AT7" s="135"/>
      <c r="AU7" s="135"/>
      <c r="AV7" s="135"/>
      <c r="AW7" s="135">
        <v>9</v>
      </c>
      <c r="AX7" s="135"/>
      <c r="AY7" s="135"/>
      <c r="AZ7" s="135">
        <v>10</v>
      </c>
      <c r="BA7" s="135"/>
      <c r="BB7" s="135"/>
      <c r="BC7" s="135">
        <v>11</v>
      </c>
      <c r="BD7" s="135"/>
      <c r="BE7" s="135"/>
      <c r="BF7" s="135">
        <v>12</v>
      </c>
      <c r="BG7" s="135"/>
      <c r="BH7" s="139"/>
      <c r="BI7" s="140">
        <v>8</v>
      </c>
      <c r="BJ7" s="21"/>
      <c r="BK7" s="21"/>
      <c r="BL7" s="21"/>
      <c r="BM7" s="21">
        <v>9</v>
      </c>
      <c r="BN7" s="21"/>
      <c r="BO7" s="21"/>
      <c r="BP7" s="21">
        <v>10</v>
      </c>
      <c r="BQ7" s="21"/>
      <c r="BR7" s="21"/>
      <c r="BS7" s="21">
        <v>11</v>
      </c>
      <c r="BT7" s="21"/>
      <c r="BU7" s="21"/>
      <c r="BV7" s="21">
        <v>12</v>
      </c>
      <c r="BW7" s="21"/>
      <c r="BX7" s="22"/>
    </row>
    <row r="8" spans="1:76" x14ac:dyDescent="0.2">
      <c r="A8" s="128" t="s">
        <v>9</v>
      </c>
      <c r="B8" s="129"/>
      <c r="C8" s="129"/>
      <c r="D8" s="130"/>
      <c r="E8" s="86" t="s">
        <v>20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7"/>
      <c r="AC8" s="131"/>
      <c r="AD8" s="132"/>
      <c r="AE8" s="132"/>
      <c r="AF8" s="133"/>
      <c r="AG8" s="121"/>
      <c r="AH8" s="122"/>
      <c r="AI8" s="134"/>
      <c r="AJ8" s="121"/>
      <c r="AK8" s="122"/>
      <c r="AL8" s="134"/>
      <c r="AM8" s="121"/>
      <c r="AN8" s="122"/>
      <c r="AO8" s="134"/>
      <c r="AP8" s="121"/>
      <c r="AQ8" s="122"/>
      <c r="AR8" s="122"/>
      <c r="AS8" s="123">
        <f>'ээ 2022'!AC8/7.32</f>
        <v>21.790003825136612</v>
      </c>
      <c r="AT8" s="124">
        <f>'[6]эл энергия'!AT6/7.319</f>
        <v>0</v>
      </c>
      <c r="AU8" s="124">
        <f>'[6]эл энергия'!AU6/7.319</f>
        <v>0</v>
      </c>
      <c r="AV8" s="125">
        <f>'[6]эл энергия'!AV6/7.319</f>
        <v>0</v>
      </c>
      <c r="AW8" s="125">
        <f>AS8</f>
        <v>21.790003825136612</v>
      </c>
      <c r="AX8" s="126"/>
      <c r="AY8" s="127"/>
      <c r="AZ8" s="125">
        <f>'ээ 2022'!AJ8/7.32</f>
        <v>13.604653811475409</v>
      </c>
      <c r="BA8" s="126"/>
      <c r="BB8" s="127"/>
      <c r="BC8" s="125">
        <f>'ээ 2022'!AM8/7.32</f>
        <v>1.7162476775956284</v>
      </c>
      <c r="BD8" s="126"/>
      <c r="BE8" s="127"/>
      <c r="BF8" s="125">
        <f>'ээ 2022'!AP8/7.32</f>
        <v>6.4691023360655731</v>
      </c>
      <c r="BG8" s="126"/>
      <c r="BH8" s="141"/>
      <c r="BI8" s="25">
        <v>59.55</v>
      </c>
      <c r="BJ8" s="18"/>
      <c r="BK8" s="18"/>
      <c r="BL8" s="18"/>
      <c r="BM8" s="18">
        <v>59.55</v>
      </c>
      <c r="BN8" s="15"/>
      <c r="BO8" s="15"/>
      <c r="BP8" s="15"/>
      <c r="BQ8" s="15"/>
      <c r="BR8" s="15"/>
      <c r="BS8" s="18">
        <f>BS9</f>
        <v>10.224</v>
      </c>
      <c r="BT8" s="15"/>
      <c r="BU8" s="15"/>
      <c r="BV8" s="18"/>
      <c r="BW8" s="15"/>
      <c r="BX8" s="16"/>
    </row>
    <row r="9" spans="1:76" x14ac:dyDescent="0.2">
      <c r="A9" s="69" t="s">
        <v>11</v>
      </c>
      <c r="B9" s="70"/>
      <c r="C9" s="70"/>
      <c r="D9" s="71"/>
      <c r="E9" s="72" t="s">
        <v>21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  <c r="AD9" s="74"/>
      <c r="AE9" s="74"/>
      <c r="AF9" s="74"/>
      <c r="AG9" s="49"/>
      <c r="AH9" s="49"/>
      <c r="AI9" s="49"/>
      <c r="AJ9" s="49"/>
      <c r="AK9" s="49"/>
      <c r="AL9" s="49"/>
      <c r="AM9" s="49"/>
      <c r="AN9" s="49"/>
      <c r="AO9" s="49"/>
      <c r="AP9" s="37"/>
      <c r="AQ9" s="38"/>
      <c r="AR9" s="38"/>
      <c r="AS9" s="17"/>
      <c r="AT9" s="18"/>
      <c r="AU9" s="18"/>
      <c r="AV9" s="18"/>
      <c r="AW9" s="15"/>
      <c r="AX9" s="15"/>
      <c r="AY9" s="15"/>
      <c r="AZ9" s="15"/>
      <c r="BA9" s="15"/>
      <c r="BB9" s="15"/>
      <c r="BC9" s="18"/>
      <c r="BD9" s="18"/>
      <c r="BE9" s="18"/>
      <c r="BF9" s="15"/>
      <c r="BG9" s="15"/>
      <c r="BH9" s="16"/>
      <c r="BI9" s="25"/>
      <c r="BJ9" s="18"/>
      <c r="BK9" s="18"/>
      <c r="BL9" s="18"/>
      <c r="BM9" s="15"/>
      <c r="BN9" s="15"/>
      <c r="BO9" s="15"/>
      <c r="BP9" s="15"/>
      <c r="BQ9" s="15"/>
      <c r="BR9" s="15"/>
      <c r="BS9" s="15">
        <f>BS11</f>
        <v>10.224</v>
      </c>
      <c r="BT9" s="15"/>
      <c r="BU9" s="15"/>
      <c r="BV9" s="15"/>
      <c r="BW9" s="15"/>
      <c r="BX9" s="16"/>
    </row>
    <row r="10" spans="1:76" x14ac:dyDescent="0.2">
      <c r="A10" s="58"/>
      <c r="B10" s="59"/>
      <c r="C10" s="59"/>
      <c r="D10" s="60"/>
      <c r="E10" s="61" t="s">
        <v>22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2"/>
      <c r="AC10" s="63"/>
      <c r="AD10" s="64"/>
      <c r="AE10" s="64"/>
      <c r="AF10" s="65"/>
      <c r="AG10" s="66"/>
      <c r="AH10" s="67"/>
      <c r="AI10" s="68"/>
      <c r="AJ10" s="66"/>
      <c r="AK10" s="67"/>
      <c r="AL10" s="68"/>
      <c r="AM10" s="66"/>
      <c r="AN10" s="67"/>
      <c r="AO10" s="68"/>
      <c r="AP10" s="66"/>
      <c r="AQ10" s="67"/>
      <c r="AR10" s="67"/>
      <c r="AS10" s="17"/>
      <c r="AT10" s="18"/>
      <c r="AU10" s="18"/>
      <c r="AV10" s="18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6"/>
      <c r="BI10" s="25"/>
      <c r="BJ10" s="18"/>
      <c r="BK10" s="18"/>
      <c r="BL10" s="18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6"/>
    </row>
    <row r="11" spans="1:76" x14ac:dyDescent="0.2">
      <c r="A11" s="69"/>
      <c r="B11" s="70"/>
      <c r="C11" s="70"/>
      <c r="D11" s="71"/>
      <c r="E11" s="72" t="s">
        <v>4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4"/>
      <c r="AD11" s="74"/>
      <c r="AE11" s="74"/>
      <c r="AF11" s="74"/>
      <c r="AG11" s="49"/>
      <c r="AH11" s="49"/>
      <c r="AI11" s="49"/>
      <c r="AJ11" s="49"/>
      <c r="AK11" s="49"/>
      <c r="AL11" s="49"/>
      <c r="AM11" s="49"/>
      <c r="AN11" s="49"/>
      <c r="AO11" s="49"/>
      <c r="AP11" s="37"/>
      <c r="AQ11" s="38"/>
      <c r="AR11" s="38"/>
      <c r="AS11" s="17"/>
      <c r="AT11" s="18"/>
      <c r="AU11" s="18"/>
      <c r="AV11" s="18"/>
      <c r="AW11" s="15"/>
      <c r="AX11" s="15"/>
      <c r="AY11" s="15"/>
      <c r="AZ11" s="15"/>
      <c r="BA11" s="15"/>
      <c r="BB11" s="15"/>
      <c r="BC11" s="18"/>
      <c r="BD11" s="18"/>
      <c r="BE11" s="18"/>
      <c r="BF11" s="15"/>
      <c r="BG11" s="15"/>
      <c r="BH11" s="16"/>
      <c r="BI11" s="25">
        <f>BS11</f>
        <v>10.224</v>
      </c>
      <c r="BJ11" s="18"/>
      <c r="BK11" s="18"/>
      <c r="BL11" s="18"/>
      <c r="BM11" s="15"/>
      <c r="BN11" s="15"/>
      <c r="BO11" s="15"/>
      <c r="BP11" s="15"/>
      <c r="BQ11" s="15"/>
      <c r="BR11" s="15"/>
      <c r="BS11" s="15">
        <f>9.8+0.424</f>
        <v>10.224</v>
      </c>
      <c r="BT11" s="15"/>
      <c r="BU11" s="15"/>
      <c r="BV11" s="15"/>
      <c r="BW11" s="15"/>
      <c r="BX11" s="16"/>
    </row>
    <row r="12" spans="1:76" x14ac:dyDescent="0.2">
      <c r="A12" s="58"/>
      <c r="B12" s="59"/>
      <c r="C12" s="59"/>
      <c r="D12" s="60"/>
      <c r="E12" s="61" t="s">
        <v>5</v>
      </c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2"/>
      <c r="AC12" s="63"/>
      <c r="AD12" s="64"/>
      <c r="AE12" s="64"/>
      <c r="AF12" s="65"/>
      <c r="AG12" s="66"/>
      <c r="AH12" s="67"/>
      <c r="AI12" s="68"/>
      <c r="AJ12" s="66"/>
      <c r="AK12" s="67"/>
      <c r="AL12" s="68"/>
      <c r="AM12" s="66"/>
      <c r="AN12" s="67"/>
      <c r="AO12" s="68"/>
      <c r="AP12" s="66"/>
      <c r="AQ12" s="67"/>
      <c r="AR12" s="67"/>
      <c r="AS12" s="17"/>
      <c r="AT12" s="18"/>
      <c r="AU12" s="18"/>
      <c r="AV12" s="18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6"/>
      <c r="BI12" s="25"/>
      <c r="BJ12" s="18"/>
      <c r="BK12" s="18"/>
      <c r="BL12" s="18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6"/>
    </row>
    <row r="13" spans="1:76" x14ac:dyDescent="0.2">
      <c r="A13" s="69"/>
      <c r="B13" s="70"/>
      <c r="C13" s="70"/>
      <c r="D13" s="71"/>
      <c r="E13" s="62" t="s">
        <v>6</v>
      </c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4"/>
      <c r="AD13" s="74"/>
      <c r="AE13" s="74"/>
      <c r="AF13" s="74"/>
      <c r="AG13" s="49"/>
      <c r="AH13" s="49"/>
      <c r="AI13" s="49"/>
      <c r="AJ13" s="49"/>
      <c r="AK13" s="49"/>
      <c r="AL13" s="49"/>
      <c r="AM13" s="49"/>
      <c r="AN13" s="49"/>
      <c r="AO13" s="49"/>
      <c r="AP13" s="37"/>
      <c r="AQ13" s="38"/>
      <c r="AR13" s="38"/>
      <c r="AS13" s="17"/>
      <c r="AT13" s="18"/>
      <c r="AU13" s="18"/>
      <c r="AV13" s="18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6"/>
      <c r="BI13" s="25"/>
      <c r="BJ13" s="18"/>
      <c r="BK13" s="18"/>
      <c r="BL13" s="18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6"/>
    </row>
    <row r="14" spans="1:76" x14ac:dyDescent="0.2">
      <c r="A14" s="69" t="s">
        <v>12</v>
      </c>
      <c r="B14" s="70"/>
      <c r="C14" s="70"/>
      <c r="D14" s="71"/>
      <c r="E14" s="72" t="s">
        <v>23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4"/>
      <c r="AD14" s="74"/>
      <c r="AE14" s="74"/>
      <c r="AF14" s="74"/>
      <c r="AG14" s="49"/>
      <c r="AH14" s="49"/>
      <c r="AI14" s="49"/>
      <c r="AJ14" s="49"/>
      <c r="AK14" s="49"/>
      <c r="AL14" s="49"/>
      <c r="AM14" s="49"/>
      <c r="AN14" s="49"/>
      <c r="AO14" s="49"/>
      <c r="AP14" s="37"/>
      <c r="AQ14" s="38"/>
      <c r="AR14" s="38"/>
      <c r="AS14" s="17"/>
      <c r="AT14" s="18"/>
      <c r="AU14" s="18"/>
      <c r="AV14" s="18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6"/>
      <c r="BI14" s="25"/>
      <c r="BJ14" s="18"/>
      <c r="BK14" s="18"/>
      <c r="BL14" s="18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6"/>
    </row>
    <row r="15" spans="1:76" x14ac:dyDescent="0.2">
      <c r="A15" s="58" t="s">
        <v>13</v>
      </c>
      <c r="B15" s="59"/>
      <c r="C15" s="59"/>
      <c r="D15" s="60"/>
      <c r="E15" s="79" t="s">
        <v>24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80"/>
      <c r="AC15" s="64"/>
      <c r="AD15" s="64"/>
      <c r="AE15" s="64"/>
      <c r="AF15" s="65"/>
      <c r="AG15" s="66"/>
      <c r="AH15" s="67"/>
      <c r="AI15" s="68"/>
      <c r="AJ15" s="66"/>
      <c r="AK15" s="67"/>
      <c r="AL15" s="68"/>
      <c r="AM15" s="66"/>
      <c r="AN15" s="67"/>
      <c r="AO15" s="68"/>
      <c r="AP15" s="66"/>
      <c r="AQ15" s="67"/>
      <c r="AR15" s="67"/>
      <c r="AS15" s="17">
        <f>AS8</f>
        <v>21.790003825136612</v>
      </c>
      <c r="AT15" s="18"/>
      <c r="AU15" s="18"/>
      <c r="AV15" s="18"/>
      <c r="AW15" s="18">
        <f>AS15</f>
        <v>21.790003825136612</v>
      </c>
      <c r="AX15" s="15"/>
      <c r="AY15" s="15"/>
      <c r="AZ15" s="18">
        <f>ээ!AZ15/7.32</f>
        <v>4.12786912568306</v>
      </c>
      <c r="BA15" s="18"/>
      <c r="BB15" s="18"/>
      <c r="BC15" s="18">
        <f>ээ!BC15/7.32</f>
        <v>4.9262430327868838</v>
      </c>
      <c r="BD15" s="15"/>
      <c r="BE15" s="15"/>
      <c r="BF15" s="18">
        <f>ээ!BF15/7.32</f>
        <v>7.330901639344263E-2</v>
      </c>
      <c r="BG15" s="15"/>
      <c r="BH15" s="16"/>
      <c r="BI15" s="25">
        <f>BI8</f>
        <v>59.55</v>
      </c>
      <c r="BJ15" s="18"/>
      <c r="BK15" s="18"/>
      <c r="BL15" s="18"/>
      <c r="BM15" s="18">
        <v>59.55</v>
      </c>
      <c r="BN15" s="15"/>
      <c r="BO15" s="15"/>
      <c r="BP15" s="15"/>
      <c r="BQ15" s="15"/>
      <c r="BR15" s="15"/>
      <c r="BS15" s="18"/>
      <c r="BT15" s="15"/>
      <c r="BU15" s="15"/>
      <c r="BV15" s="18"/>
      <c r="BW15" s="15"/>
      <c r="BX15" s="16"/>
    </row>
    <row r="16" spans="1:76" x14ac:dyDescent="0.2">
      <c r="A16" s="76"/>
      <c r="B16" s="77"/>
      <c r="C16" s="77"/>
      <c r="D16" s="78"/>
      <c r="E16" s="86" t="s">
        <v>25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7"/>
      <c r="AC16" s="81"/>
      <c r="AD16" s="81"/>
      <c r="AE16" s="81"/>
      <c r="AF16" s="82"/>
      <c r="AG16" s="83"/>
      <c r="AH16" s="84"/>
      <c r="AI16" s="85"/>
      <c r="AJ16" s="83"/>
      <c r="AK16" s="84"/>
      <c r="AL16" s="85"/>
      <c r="AM16" s="83"/>
      <c r="AN16" s="84"/>
      <c r="AO16" s="85"/>
      <c r="AP16" s="83"/>
      <c r="AQ16" s="84"/>
      <c r="AR16" s="84"/>
      <c r="AS16" s="17"/>
      <c r="AT16" s="18"/>
      <c r="AU16" s="18"/>
      <c r="AV16" s="18"/>
      <c r="AW16" s="15"/>
      <c r="AX16" s="15"/>
      <c r="AY16" s="15"/>
      <c r="AZ16" s="18"/>
      <c r="BA16" s="18"/>
      <c r="BB16" s="18"/>
      <c r="BC16" s="15"/>
      <c r="BD16" s="15"/>
      <c r="BE16" s="15"/>
      <c r="BF16" s="15"/>
      <c r="BG16" s="15"/>
      <c r="BH16" s="16"/>
      <c r="BI16" s="25"/>
      <c r="BJ16" s="18"/>
      <c r="BK16" s="18"/>
      <c r="BL16" s="18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6"/>
    </row>
    <row r="17" spans="1:76" x14ac:dyDescent="0.2">
      <c r="A17" s="58" t="s">
        <v>14</v>
      </c>
      <c r="B17" s="59"/>
      <c r="C17" s="59"/>
      <c r="D17" s="60"/>
      <c r="E17" s="79" t="s">
        <v>26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80"/>
      <c r="AC17" s="67"/>
      <c r="AD17" s="67"/>
      <c r="AE17" s="67"/>
      <c r="AF17" s="68"/>
      <c r="AG17" s="66"/>
      <c r="AH17" s="67"/>
      <c r="AI17" s="68"/>
      <c r="AJ17" s="66"/>
      <c r="AK17" s="67"/>
      <c r="AL17" s="68"/>
      <c r="AM17" s="66"/>
      <c r="AN17" s="67"/>
      <c r="AO17" s="68"/>
      <c r="AP17" s="66"/>
      <c r="AQ17" s="67"/>
      <c r="AR17" s="67"/>
      <c r="AS17" s="20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6"/>
      <c r="BI17" s="118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6"/>
    </row>
    <row r="18" spans="1:76" x14ac:dyDescent="0.2">
      <c r="A18" s="76"/>
      <c r="B18" s="77"/>
      <c r="C18" s="77"/>
      <c r="D18" s="78"/>
      <c r="E18" s="86" t="s">
        <v>27</v>
      </c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7"/>
      <c r="AC18" s="84"/>
      <c r="AD18" s="84"/>
      <c r="AE18" s="84"/>
      <c r="AF18" s="85"/>
      <c r="AG18" s="83"/>
      <c r="AH18" s="84"/>
      <c r="AI18" s="85"/>
      <c r="AJ18" s="83"/>
      <c r="AK18" s="84"/>
      <c r="AL18" s="85"/>
      <c r="AM18" s="83"/>
      <c r="AN18" s="84"/>
      <c r="AO18" s="85"/>
      <c r="AP18" s="83"/>
      <c r="AQ18" s="84"/>
      <c r="AR18" s="84"/>
      <c r="AS18" s="20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6"/>
      <c r="BI18" s="118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6"/>
    </row>
    <row r="19" spans="1:76" x14ac:dyDescent="0.2">
      <c r="A19" s="58" t="s">
        <v>15</v>
      </c>
      <c r="B19" s="59"/>
      <c r="C19" s="59"/>
      <c r="D19" s="60"/>
      <c r="E19" s="86" t="s">
        <v>28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7"/>
      <c r="AC19" s="66"/>
      <c r="AD19" s="67"/>
      <c r="AE19" s="67"/>
      <c r="AF19" s="68"/>
      <c r="AG19" s="66"/>
      <c r="AH19" s="67"/>
      <c r="AI19" s="68"/>
      <c r="AJ19" s="66"/>
      <c r="AK19" s="67"/>
      <c r="AL19" s="68"/>
      <c r="AM19" s="66"/>
      <c r="AN19" s="67"/>
      <c r="AO19" s="68"/>
      <c r="AP19" s="66"/>
      <c r="AQ19" s="67"/>
      <c r="AR19" s="67"/>
      <c r="AS19" s="17">
        <f>'ээ 2022'!AC19/7.32</f>
        <v>0.36091762295081964</v>
      </c>
      <c r="AT19" s="15"/>
      <c r="AU19" s="15"/>
      <c r="AV19" s="15"/>
      <c r="AW19" s="23">
        <f>AS19</f>
        <v>0.36091762295081964</v>
      </c>
      <c r="AX19" s="24"/>
      <c r="AY19" s="25"/>
      <c r="AZ19" s="23">
        <f>'ээ 2022'!AJ19/7.32</f>
        <v>0.1431771</v>
      </c>
      <c r="BA19" s="24"/>
      <c r="BB19" s="25"/>
      <c r="BC19" s="23">
        <f>'ээ 2022'!AM19/7.32</f>
        <v>3.2884972677595624E-2</v>
      </c>
      <c r="BD19" s="24"/>
      <c r="BE19" s="25"/>
      <c r="BF19" s="23">
        <f>'ээ 2022'!AP19/7.32</f>
        <v>0.18485555027322401</v>
      </c>
      <c r="BG19" s="24"/>
      <c r="BH19" s="120"/>
      <c r="BI19" s="25">
        <f>BM19+BS19</f>
        <v>2.58</v>
      </c>
      <c r="BJ19" s="15"/>
      <c r="BK19" s="15"/>
      <c r="BL19" s="15"/>
      <c r="BM19" s="15">
        <v>2.1560000000000001</v>
      </c>
      <c r="BN19" s="15"/>
      <c r="BO19" s="15"/>
      <c r="BP19" s="15"/>
      <c r="BQ19" s="15"/>
      <c r="BR19" s="15"/>
      <c r="BS19" s="18">
        <v>0.42399999999999999</v>
      </c>
      <c r="BT19" s="18"/>
      <c r="BU19" s="18"/>
      <c r="BV19" s="15"/>
      <c r="BW19" s="15"/>
      <c r="BX19" s="16"/>
    </row>
    <row r="20" spans="1:76" x14ac:dyDescent="0.2">
      <c r="A20" s="69"/>
      <c r="B20" s="70"/>
      <c r="C20" s="70"/>
      <c r="D20" s="71"/>
      <c r="E20" s="72" t="s">
        <v>29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37"/>
      <c r="AQ20" s="38"/>
      <c r="AR20" s="38"/>
      <c r="AS20" s="88">
        <f>AS19/AS8*100</f>
        <v>1.656344927000291</v>
      </c>
      <c r="AT20" s="89"/>
      <c r="AU20" s="89"/>
      <c r="AV20" s="89"/>
      <c r="AW20" s="89">
        <f>AW19/AW8*100</f>
        <v>1.656344927000291</v>
      </c>
      <c r="AX20" s="89"/>
      <c r="AY20" s="89"/>
      <c r="AZ20" s="89">
        <f>AZ19/AZ8*100</f>
        <v>1.052412666901023</v>
      </c>
      <c r="BA20" s="89"/>
      <c r="BB20" s="89"/>
      <c r="BC20" s="89">
        <f>BC19/BC8*100</f>
        <v>1.9160971406915881</v>
      </c>
      <c r="BD20" s="89"/>
      <c r="BE20" s="89"/>
      <c r="BF20" s="89">
        <f>BF19/BF8*100</f>
        <v>2.8575147009600537</v>
      </c>
      <c r="BG20" s="89"/>
      <c r="BH20" s="119"/>
      <c r="BI20" s="92">
        <f>BI19/BI8*100</f>
        <v>4.3324937027707806</v>
      </c>
      <c r="BJ20" s="89"/>
      <c r="BK20" s="89"/>
      <c r="BL20" s="89"/>
      <c r="BM20" s="89">
        <f>BM19/BM8*100</f>
        <v>3.6204869857262811</v>
      </c>
      <c r="BN20" s="89"/>
      <c r="BO20" s="89"/>
      <c r="BP20" s="89"/>
      <c r="BQ20" s="89"/>
      <c r="BR20" s="89"/>
      <c r="BS20" s="89">
        <f>BS19/BS8*100</f>
        <v>4.1471048513302033</v>
      </c>
      <c r="BT20" s="89"/>
      <c r="BU20" s="89"/>
      <c r="BV20" s="15"/>
      <c r="BW20" s="15"/>
      <c r="BX20" s="16"/>
    </row>
    <row r="21" spans="1:76" x14ac:dyDescent="0.2">
      <c r="A21" s="58" t="s">
        <v>16</v>
      </c>
      <c r="B21" s="59"/>
      <c r="C21" s="59"/>
      <c r="D21" s="60"/>
      <c r="E21" s="79" t="s">
        <v>30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80"/>
      <c r="AC21" s="67"/>
      <c r="AD21" s="67"/>
      <c r="AE21" s="67"/>
      <c r="AF21" s="68"/>
      <c r="AG21" s="66"/>
      <c r="AH21" s="67"/>
      <c r="AI21" s="68"/>
      <c r="AJ21" s="66"/>
      <c r="AK21" s="67"/>
      <c r="AL21" s="68"/>
      <c r="AM21" s="66"/>
      <c r="AN21" s="67"/>
      <c r="AO21" s="68"/>
      <c r="AP21" s="66"/>
      <c r="AQ21" s="67"/>
      <c r="AR21" s="67"/>
      <c r="AS21" s="17">
        <f>AS8-AS19</f>
        <v>21.429086202185793</v>
      </c>
      <c r="AT21" s="15"/>
      <c r="AU21" s="15"/>
      <c r="AV21" s="15"/>
      <c r="AW21" s="18">
        <f>AW8-AW19</f>
        <v>21.429086202185793</v>
      </c>
      <c r="AX21" s="15"/>
      <c r="AY21" s="15"/>
      <c r="AZ21" s="18">
        <f>AZ8-AZ19-0.001</f>
        <v>13.460476711475408</v>
      </c>
      <c r="BA21" s="15"/>
      <c r="BB21" s="15"/>
      <c r="BC21" s="18">
        <f>BC8-BC19</f>
        <v>1.6833627049180326</v>
      </c>
      <c r="BD21" s="15"/>
      <c r="BE21" s="15"/>
      <c r="BF21" s="15"/>
      <c r="BG21" s="15"/>
      <c r="BH21" s="16"/>
      <c r="BI21" s="25">
        <f>BM21</f>
        <v>47.169999999999995</v>
      </c>
      <c r="BJ21" s="15"/>
      <c r="BK21" s="15"/>
      <c r="BL21" s="15"/>
      <c r="BM21" s="18">
        <f>BM8-BI11-BM19</f>
        <v>47.169999999999995</v>
      </c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6"/>
    </row>
    <row r="22" spans="1:76" x14ac:dyDescent="0.2">
      <c r="A22" s="76"/>
      <c r="B22" s="77"/>
      <c r="C22" s="77"/>
      <c r="D22" s="78"/>
      <c r="E22" s="86" t="s">
        <v>31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7"/>
      <c r="AC22" s="84"/>
      <c r="AD22" s="84"/>
      <c r="AE22" s="84"/>
      <c r="AF22" s="85"/>
      <c r="AG22" s="83"/>
      <c r="AH22" s="84"/>
      <c r="AI22" s="85"/>
      <c r="AJ22" s="83"/>
      <c r="AK22" s="84"/>
      <c r="AL22" s="85"/>
      <c r="AM22" s="83"/>
      <c r="AN22" s="84"/>
      <c r="AO22" s="85"/>
      <c r="AP22" s="83"/>
      <c r="AQ22" s="84"/>
      <c r="AR22" s="84"/>
      <c r="AS22" s="20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6"/>
      <c r="BI22" s="118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6"/>
    </row>
    <row r="23" spans="1:76" x14ac:dyDescent="0.2">
      <c r="A23" s="69" t="s">
        <v>17</v>
      </c>
      <c r="B23" s="70"/>
      <c r="C23" s="70"/>
      <c r="D23" s="71"/>
      <c r="E23" s="72" t="s">
        <v>32</v>
      </c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37"/>
      <c r="AQ23" s="38"/>
      <c r="AR23" s="38"/>
      <c r="AS23" s="17"/>
      <c r="AT23" s="15"/>
      <c r="AU23" s="15"/>
      <c r="AV23" s="15"/>
      <c r="AW23" s="18"/>
      <c r="AX23" s="18"/>
      <c r="AY23" s="18"/>
      <c r="AZ23" s="15"/>
      <c r="BA23" s="15"/>
      <c r="BB23" s="15"/>
      <c r="BC23" s="18">
        <f>'ээ 2022'!AM23/7.32</f>
        <v>1.4901672131147539</v>
      </c>
      <c r="BD23" s="15"/>
      <c r="BE23" s="15"/>
      <c r="BF23" s="15"/>
      <c r="BG23" s="15"/>
      <c r="BH23" s="16"/>
      <c r="BI23" s="25">
        <f>BI8-BI19-BI21</f>
        <v>9.8000000000000043</v>
      </c>
      <c r="BJ23" s="15"/>
      <c r="BK23" s="15"/>
      <c r="BL23" s="15"/>
      <c r="BM23" s="18"/>
      <c r="BN23" s="18"/>
      <c r="BO23" s="18"/>
      <c r="BP23" s="15"/>
      <c r="BQ23" s="15"/>
      <c r="BR23" s="15"/>
      <c r="BS23" s="18">
        <f>BS8-BS19</f>
        <v>9.8000000000000007</v>
      </c>
      <c r="BT23" s="15"/>
      <c r="BU23" s="15"/>
      <c r="BV23" s="15"/>
      <c r="BW23" s="15"/>
      <c r="BX23" s="16"/>
    </row>
    <row r="24" spans="1:76" x14ac:dyDescent="0.2">
      <c r="A24" s="58" t="s">
        <v>33</v>
      </c>
      <c r="B24" s="59"/>
      <c r="C24" s="59"/>
      <c r="D24" s="60"/>
      <c r="E24" s="79" t="s">
        <v>34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80"/>
      <c r="AC24" s="67"/>
      <c r="AD24" s="67"/>
      <c r="AE24" s="67"/>
      <c r="AF24" s="68"/>
      <c r="AG24" s="66"/>
      <c r="AH24" s="67"/>
      <c r="AI24" s="68"/>
      <c r="AJ24" s="66"/>
      <c r="AK24" s="67"/>
      <c r="AL24" s="68"/>
      <c r="AM24" s="66"/>
      <c r="AN24" s="67"/>
      <c r="AO24" s="68"/>
      <c r="AP24" s="66"/>
      <c r="AQ24" s="67"/>
      <c r="AR24" s="67"/>
      <c r="AS24" s="20"/>
      <c r="AT24" s="15"/>
      <c r="AU24" s="15"/>
      <c r="AV24" s="15"/>
      <c r="AW24" s="15"/>
      <c r="AX24" s="15"/>
      <c r="AY24" s="15"/>
      <c r="AZ24" s="15"/>
      <c r="BA24" s="15"/>
      <c r="BB24" s="15"/>
      <c r="BC24" s="18">
        <f>BC23</f>
        <v>1.4901672131147539</v>
      </c>
      <c r="BD24" s="15"/>
      <c r="BE24" s="15"/>
      <c r="BF24" s="15"/>
      <c r="BG24" s="15"/>
      <c r="BH24" s="16"/>
      <c r="BI24" s="118"/>
      <c r="BJ24" s="15"/>
      <c r="BK24" s="15"/>
      <c r="BL24" s="15"/>
      <c r="BM24" s="15"/>
      <c r="BN24" s="15"/>
      <c r="BO24" s="15"/>
      <c r="BP24" s="15"/>
      <c r="BQ24" s="15"/>
      <c r="BR24" s="15"/>
      <c r="BS24" s="18">
        <f>BS23</f>
        <v>9.8000000000000007</v>
      </c>
      <c r="BT24" s="15"/>
      <c r="BU24" s="15"/>
      <c r="BV24" s="15"/>
      <c r="BW24" s="15"/>
      <c r="BX24" s="16"/>
    </row>
    <row r="25" spans="1:76" x14ac:dyDescent="0.2">
      <c r="A25" s="76"/>
      <c r="B25" s="77"/>
      <c r="C25" s="77"/>
      <c r="D25" s="78"/>
      <c r="E25" s="86" t="s">
        <v>35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7"/>
      <c r="AC25" s="84"/>
      <c r="AD25" s="84"/>
      <c r="AE25" s="84"/>
      <c r="AF25" s="85"/>
      <c r="AG25" s="83"/>
      <c r="AH25" s="84"/>
      <c r="AI25" s="85"/>
      <c r="AJ25" s="83"/>
      <c r="AK25" s="84"/>
      <c r="AL25" s="85"/>
      <c r="AM25" s="83"/>
      <c r="AN25" s="84"/>
      <c r="AO25" s="85"/>
      <c r="AP25" s="83"/>
      <c r="AQ25" s="84"/>
      <c r="AR25" s="84"/>
      <c r="AS25" s="20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6"/>
      <c r="BI25" s="118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</row>
    <row r="26" spans="1:76" x14ac:dyDescent="0.2">
      <c r="A26" s="69"/>
      <c r="B26" s="70"/>
      <c r="C26" s="70"/>
      <c r="D26" s="71"/>
      <c r="E26" s="72" t="s">
        <v>36</v>
      </c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37"/>
      <c r="AQ26" s="38"/>
      <c r="AR26" s="38"/>
      <c r="AS26" s="20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6"/>
      <c r="BI26" s="42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50"/>
    </row>
    <row r="27" spans="1:76" x14ac:dyDescent="0.2">
      <c r="A27" s="58"/>
      <c r="B27" s="59"/>
      <c r="C27" s="59"/>
      <c r="D27" s="60"/>
      <c r="E27" s="79" t="s">
        <v>37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80"/>
      <c r="AC27" s="67"/>
      <c r="AD27" s="67"/>
      <c r="AE27" s="67"/>
      <c r="AF27" s="68"/>
      <c r="AG27" s="66"/>
      <c r="AH27" s="67"/>
      <c r="AI27" s="68"/>
      <c r="AJ27" s="66"/>
      <c r="AK27" s="67"/>
      <c r="AL27" s="68"/>
      <c r="AM27" s="66"/>
      <c r="AN27" s="67"/>
      <c r="AO27" s="68"/>
      <c r="AP27" s="66"/>
      <c r="AQ27" s="67"/>
      <c r="AR27" s="67"/>
      <c r="AS27" s="20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6"/>
      <c r="BI27" s="42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50"/>
    </row>
    <row r="28" spans="1:76" x14ac:dyDescent="0.2">
      <c r="A28" s="76"/>
      <c r="B28" s="77"/>
      <c r="C28" s="77"/>
      <c r="D28" s="78"/>
      <c r="E28" s="86" t="s">
        <v>38</v>
      </c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7"/>
      <c r="AC28" s="84"/>
      <c r="AD28" s="84"/>
      <c r="AE28" s="84"/>
      <c r="AF28" s="85"/>
      <c r="AG28" s="83"/>
      <c r="AH28" s="84"/>
      <c r="AI28" s="85"/>
      <c r="AJ28" s="83"/>
      <c r="AK28" s="84"/>
      <c r="AL28" s="85"/>
      <c r="AM28" s="83"/>
      <c r="AN28" s="84"/>
      <c r="AO28" s="85"/>
      <c r="AP28" s="83"/>
      <c r="AQ28" s="84"/>
      <c r="AR28" s="84"/>
      <c r="AS28" s="20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6"/>
      <c r="BI28" s="42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50"/>
    </row>
    <row r="29" spans="1:76" x14ac:dyDescent="0.2">
      <c r="A29" s="58"/>
      <c r="B29" s="59"/>
      <c r="C29" s="59"/>
      <c r="D29" s="60"/>
      <c r="E29" s="61" t="s">
        <v>39</v>
      </c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2"/>
      <c r="AC29" s="66"/>
      <c r="AD29" s="67"/>
      <c r="AE29" s="67"/>
      <c r="AF29" s="68"/>
      <c r="AG29" s="66"/>
      <c r="AH29" s="67"/>
      <c r="AI29" s="68"/>
      <c r="AJ29" s="66"/>
      <c r="AK29" s="67"/>
      <c r="AL29" s="68"/>
      <c r="AM29" s="66"/>
      <c r="AN29" s="67"/>
      <c r="AO29" s="68"/>
      <c r="AP29" s="66"/>
      <c r="AQ29" s="67"/>
      <c r="AR29" s="67"/>
      <c r="AS29" s="20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6"/>
      <c r="BI29" s="42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50"/>
    </row>
    <row r="30" spans="1:76" x14ac:dyDescent="0.2">
      <c r="A30" s="69" t="s">
        <v>40</v>
      </c>
      <c r="B30" s="70"/>
      <c r="C30" s="70"/>
      <c r="D30" s="71"/>
      <c r="E30" s="72" t="s">
        <v>41</v>
      </c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37"/>
      <c r="AQ30" s="38"/>
      <c r="AR30" s="38"/>
      <c r="AS30" s="20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6"/>
      <c r="BI30" s="42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50"/>
    </row>
    <row r="31" spans="1:76" ht="13.5" thickBot="1" x14ac:dyDescent="0.25">
      <c r="A31" s="99" t="s">
        <v>42</v>
      </c>
      <c r="B31" s="100"/>
      <c r="C31" s="100"/>
      <c r="D31" s="101"/>
      <c r="E31" s="102" t="s">
        <v>43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3"/>
      <c r="AC31" s="104"/>
      <c r="AD31" s="105"/>
      <c r="AE31" s="105"/>
      <c r="AF31" s="106"/>
      <c r="AG31" s="104"/>
      <c r="AH31" s="105"/>
      <c r="AI31" s="106"/>
      <c r="AJ31" s="104"/>
      <c r="AK31" s="105"/>
      <c r="AL31" s="106"/>
      <c r="AM31" s="104"/>
      <c r="AN31" s="105"/>
      <c r="AO31" s="106"/>
      <c r="AP31" s="104"/>
      <c r="AQ31" s="105"/>
      <c r="AR31" s="105"/>
      <c r="AS31" s="107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9"/>
      <c r="BI31" s="106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8"/>
    </row>
    <row r="32" spans="1:76" ht="51.75" customHeight="1" x14ac:dyDescent="0.2"/>
    <row r="33" spans="39:41" x14ac:dyDescent="0.2">
      <c r="AM33" s="110">
        <v>2015</v>
      </c>
      <c r="AN33" s="111"/>
      <c r="AO33" s="111"/>
    </row>
    <row r="34" spans="39:41" x14ac:dyDescent="0.2">
      <c r="AM34" s="110" t="s">
        <v>44</v>
      </c>
      <c r="AN34" s="111"/>
      <c r="AO34" s="111"/>
    </row>
    <row r="35" spans="39:41" x14ac:dyDescent="0.2">
      <c r="AM35" s="110" t="s">
        <v>45</v>
      </c>
      <c r="AN35" s="111"/>
      <c r="AO35" s="111"/>
    </row>
    <row r="36" spans="39:41" x14ac:dyDescent="0.2">
      <c r="AM36" s="110" t="s">
        <v>46</v>
      </c>
      <c r="AN36" s="111"/>
      <c r="AO36" s="111"/>
    </row>
    <row r="37" spans="39:41" x14ac:dyDescent="0.2">
      <c r="AM37" s="110" t="s">
        <v>47</v>
      </c>
      <c r="AN37" s="111"/>
      <c r="AO37" s="111"/>
    </row>
    <row r="38" spans="39:41" x14ac:dyDescent="0.2">
      <c r="AM38" s="110" t="s">
        <v>48</v>
      </c>
      <c r="AN38" s="111"/>
      <c r="AO38" s="111"/>
    </row>
    <row r="39" spans="39:41" x14ac:dyDescent="0.2">
      <c r="AM39" s="110" t="s">
        <v>49</v>
      </c>
      <c r="AN39" s="111"/>
      <c r="AO39" s="111"/>
    </row>
    <row r="40" spans="39:41" x14ac:dyDescent="0.2">
      <c r="AM40" s="110" t="s">
        <v>46</v>
      </c>
      <c r="AN40" s="111"/>
      <c r="AO40" s="111"/>
    </row>
  </sheetData>
  <mergeCells count="376">
    <mergeCell ref="A3:BX3"/>
    <mergeCell ref="A5:D5"/>
    <mergeCell ref="E5:AB5"/>
    <mergeCell ref="AC5:AR5"/>
    <mergeCell ref="AS5:BH5"/>
    <mergeCell ref="BI5:BX5"/>
    <mergeCell ref="AZ8:BB8"/>
    <mergeCell ref="BC8:BE8"/>
    <mergeCell ref="BF8:BH8"/>
    <mergeCell ref="BI6:BL6"/>
    <mergeCell ref="BM6:BO6"/>
    <mergeCell ref="BP6:BR6"/>
    <mergeCell ref="BS6:BU6"/>
    <mergeCell ref="BV6:BX6"/>
    <mergeCell ref="A7:D7"/>
    <mergeCell ref="E7:AB7"/>
    <mergeCell ref="AC7:AF7"/>
    <mergeCell ref="AG7:AI7"/>
    <mergeCell ref="AJ7:AL7"/>
    <mergeCell ref="AP6:AR6"/>
    <mergeCell ref="AS6:AV6"/>
    <mergeCell ref="AW6:AY6"/>
    <mergeCell ref="AZ6:BB6"/>
    <mergeCell ref="BC6:BE6"/>
    <mergeCell ref="BF6:BH6"/>
    <mergeCell ref="A6:D6"/>
    <mergeCell ref="E6:AB6"/>
    <mergeCell ref="AC6:AF6"/>
    <mergeCell ref="AG6:AI6"/>
    <mergeCell ref="AJ6:AL6"/>
    <mergeCell ref="AM6:AO6"/>
    <mergeCell ref="BF7:BH7"/>
    <mergeCell ref="BI7:BL7"/>
    <mergeCell ref="BM7:BO7"/>
    <mergeCell ref="BP7:BR7"/>
    <mergeCell ref="BS7:BU7"/>
    <mergeCell ref="BV7:BX7"/>
    <mergeCell ref="AM7:AO7"/>
    <mergeCell ref="AP7:AR7"/>
    <mergeCell ref="AS7:AV7"/>
    <mergeCell ref="AW7:AY7"/>
    <mergeCell ref="AZ7:BB7"/>
    <mergeCell ref="BC7:BE7"/>
    <mergeCell ref="BI8:BL8"/>
    <mergeCell ref="BM8:BO8"/>
    <mergeCell ref="BP8:BR8"/>
    <mergeCell ref="BS8:BU8"/>
    <mergeCell ref="BV8:BX8"/>
    <mergeCell ref="A9:D9"/>
    <mergeCell ref="E9:AB9"/>
    <mergeCell ref="AC9:AF9"/>
    <mergeCell ref="AG9:AI9"/>
    <mergeCell ref="AJ9:AL9"/>
    <mergeCell ref="AP8:AR8"/>
    <mergeCell ref="AS8:AV8"/>
    <mergeCell ref="AW8:AY8"/>
    <mergeCell ref="A8:D8"/>
    <mergeCell ref="E8:AB8"/>
    <mergeCell ref="AC8:AF8"/>
    <mergeCell ref="AG8:AI8"/>
    <mergeCell ref="AJ8:AL8"/>
    <mergeCell ref="AM8:AO8"/>
    <mergeCell ref="BF9:BH9"/>
    <mergeCell ref="BI9:BL9"/>
    <mergeCell ref="BM9:BO9"/>
    <mergeCell ref="BP9:BR9"/>
    <mergeCell ref="BS9:BU9"/>
    <mergeCell ref="BV9:BX9"/>
    <mergeCell ref="AM9:AO9"/>
    <mergeCell ref="AP9:AR9"/>
    <mergeCell ref="AS9:AV9"/>
    <mergeCell ref="AW9:AY9"/>
    <mergeCell ref="AZ9:BB9"/>
    <mergeCell ref="BC9:BE9"/>
    <mergeCell ref="BI10:BL10"/>
    <mergeCell ref="BM10:BO10"/>
    <mergeCell ref="BP10:BR10"/>
    <mergeCell ref="BS10:BU10"/>
    <mergeCell ref="BV10:BX10"/>
    <mergeCell ref="BC10:BE10"/>
    <mergeCell ref="BF10:BH10"/>
    <mergeCell ref="A11:D11"/>
    <mergeCell ref="E11:AB11"/>
    <mergeCell ref="AC11:AF11"/>
    <mergeCell ref="AG11:AI11"/>
    <mergeCell ref="AJ11:AL11"/>
    <mergeCell ref="AP10:AR10"/>
    <mergeCell ref="AS10:AV10"/>
    <mergeCell ref="AW10:AY10"/>
    <mergeCell ref="AZ10:BB10"/>
    <mergeCell ref="A10:D10"/>
    <mergeCell ref="E10:AB10"/>
    <mergeCell ref="AC10:AF10"/>
    <mergeCell ref="AG10:AI10"/>
    <mergeCell ref="AJ10:AL10"/>
    <mergeCell ref="AM10:AO10"/>
    <mergeCell ref="BF11:BH11"/>
    <mergeCell ref="BI11:BL11"/>
    <mergeCell ref="BM11:BO11"/>
    <mergeCell ref="BP11:BR11"/>
    <mergeCell ref="BS11:BU11"/>
    <mergeCell ref="BV11:BX11"/>
    <mergeCell ref="AM11:AO11"/>
    <mergeCell ref="AP11:AR11"/>
    <mergeCell ref="AS11:AV11"/>
    <mergeCell ref="AW11:AY11"/>
    <mergeCell ref="AZ11:BB11"/>
    <mergeCell ref="BC11:BE11"/>
    <mergeCell ref="BI12:BL12"/>
    <mergeCell ref="BM12:BO12"/>
    <mergeCell ref="BP12:BR12"/>
    <mergeCell ref="BS12:BU12"/>
    <mergeCell ref="BV12:BX12"/>
    <mergeCell ref="A13:D13"/>
    <mergeCell ref="E13:AB13"/>
    <mergeCell ref="AC13:AF13"/>
    <mergeCell ref="AG13:AI13"/>
    <mergeCell ref="AJ13:AL13"/>
    <mergeCell ref="AP12:AR12"/>
    <mergeCell ref="AS12:AV12"/>
    <mergeCell ref="AW12:AY12"/>
    <mergeCell ref="AZ12:BB12"/>
    <mergeCell ref="BC12:BE12"/>
    <mergeCell ref="BF12:BH12"/>
    <mergeCell ref="A12:D12"/>
    <mergeCell ref="E12:AB12"/>
    <mergeCell ref="AC12:AF12"/>
    <mergeCell ref="AG12:AI12"/>
    <mergeCell ref="AJ12:AL12"/>
    <mergeCell ref="AM12:AO12"/>
    <mergeCell ref="BF13:BH13"/>
    <mergeCell ref="BI13:BL13"/>
    <mergeCell ref="BM13:BO13"/>
    <mergeCell ref="BP13:BR13"/>
    <mergeCell ref="BS13:BU13"/>
    <mergeCell ref="BV13:BX13"/>
    <mergeCell ref="AM13:AO13"/>
    <mergeCell ref="AP13:AR13"/>
    <mergeCell ref="AS13:AV13"/>
    <mergeCell ref="AW13:AY13"/>
    <mergeCell ref="AZ13:BB13"/>
    <mergeCell ref="BC13:BE13"/>
    <mergeCell ref="BI14:BL14"/>
    <mergeCell ref="BM14:BO14"/>
    <mergeCell ref="BP14:BR14"/>
    <mergeCell ref="BS14:BU14"/>
    <mergeCell ref="BV14:BX14"/>
    <mergeCell ref="A15:D16"/>
    <mergeCell ref="E15:AB15"/>
    <mergeCell ref="AC15:AF16"/>
    <mergeCell ref="AG15:AI16"/>
    <mergeCell ref="AJ15:AL16"/>
    <mergeCell ref="AP14:AR14"/>
    <mergeCell ref="AS14:AV14"/>
    <mergeCell ref="AW14:AY14"/>
    <mergeCell ref="AZ14:BB14"/>
    <mergeCell ref="BC14:BE14"/>
    <mergeCell ref="BF14:BH14"/>
    <mergeCell ref="A14:D14"/>
    <mergeCell ref="E14:AB14"/>
    <mergeCell ref="AC14:AF14"/>
    <mergeCell ref="AG14:AI14"/>
    <mergeCell ref="AJ14:AL14"/>
    <mergeCell ref="AM14:AO14"/>
    <mergeCell ref="BM15:BO16"/>
    <mergeCell ref="BP15:BR16"/>
    <mergeCell ref="BS15:BU16"/>
    <mergeCell ref="BV15:BX16"/>
    <mergeCell ref="AM15:AO16"/>
    <mergeCell ref="AP15:AR16"/>
    <mergeCell ref="AS15:AV16"/>
    <mergeCell ref="AW15:AY16"/>
    <mergeCell ref="AZ15:BB16"/>
    <mergeCell ref="BC15:BE16"/>
    <mergeCell ref="E16:AB16"/>
    <mergeCell ref="A17:D18"/>
    <mergeCell ref="E17:AB17"/>
    <mergeCell ref="AC17:AF18"/>
    <mergeCell ref="AG17:AI18"/>
    <mergeCell ref="AJ17:AL18"/>
    <mergeCell ref="E18:AB18"/>
    <mergeCell ref="BF15:BH16"/>
    <mergeCell ref="BI15:BL16"/>
    <mergeCell ref="BF17:BH18"/>
    <mergeCell ref="BI17:BL18"/>
    <mergeCell ref="BM17:BO18"/>
    <mergeCell ref="BP17:BR18"/>
    <mergeCell ref="BS17:BU18"/>
    <mergeCell ref="BV17:BX18"/>
    <mergeCell ref="AM17:AO18"/>
    <mergeCell ref="AP17:AR18"/>
    <mergeCell ref="AS17:AV18"/>
    <mergeCell ref="AW17:AY18"/>
    <mergeCell ref="AZ17:BB18"/>
    <mergeCell ref="BC17:BE18"/>
    <mergeCell ref="BI19:BL19"/>
    <mergeCell ref="BM19:BO19"/>
    <mergeCell ref="BP19:BR19"/>
    <mergeCell ref="BS19:BU19"/>
    <mergeCell ref="BV19:BX19"/>
    <mergeCell ref="A20:D20"/>
    <mergeCell ref="E20:AB20"/>
    <mergeCell ref="AC20:AF20"/>
    <mergeCell ref="AG20:AI20"/>
    <mergeCell ref="AJ20:AL20"/>
    <mergeCell ref="AP19:AR19"/>
    <mergeCell ref="AS19:AV19"/>
    <mergeCell ref="AW19:AY19"/>
    <mergeCell ref="AZ19:BB19"/>
    <mergeCell ref="BC19:BE19"/>
    <mergeCell ref="BF19:BH19"/>
    <mergeCell ref="A19:D19"/>
    <mergeCell ref="E19:AB19"/>
    <mergeCell ref="AC19:AF19"/>
    <mergeCell ref="AG19:AI19"/>
    <mergeCell ref="AJ19:AL19"/>
    <mergeCell ref="AM19:AO19"/>
    <mergeCell ref="BP20:BR20"/>
    <mergeCell ref="BS20:BU20"/>
    <mergeCell ref="BV20:BX20"/>
    <mergeCell ref="AM20:AO20"/>
    <mergeCell ref="AP20:AR20"/>
    <mergeCell ref="AS20:AV20"/>
    <mergeCell ref="AW20:AY20"/>
    <mergeCell ref="AZ20:BB20"/>
    <mergeCell ref="BC20:BE20"/>
    <mergeCell ref="A21:D22"/>
    <mergeCell ref="E21:AB21"/>
    <mergeCell ref="AC21:AF22"/>
    <mergeCell ref="AG21:AI22"/>
    <mergeCell ref="AJ21:AL22"/>
    <mergeCell ref="AM21:AO22"/>
    <mergeCell ref="BF20:BH20"/>
    <mergeCell ref="BI20:BL20"/>
    <mergeCell ref="BM20:BO20"/>
    <mergeCell ref="BI21:BL22"/>
    <mergeCell ref="BM21:BO22"/>
    <mergeCell ref="BP21:BR22"/>
    <mergeCell ref="BS21:BU22"/>
    <mergeCell ref="BV21:BX22"/>
    <mergeCell ref="E22:AB22"/>
    <mergeCell ref="AP21:AR22"/>
    <mergeCell ref="AS21:AV22"/>
    <mergeCell ref="AW21:AY22"/>
    <mergeCell ref="AZ21:BB22"/>
    <mergeCell ref="BC21:BE22"/>
    <mergeCell ref="BF21:BH22"/>
    <mergeCell ref="BI23:BL23"/>
    <mergeCell ref="BM23:BO23"/>
    <mergeCell ref="BP23:BR23"/>
    <mergeCell ref="BS23:BU23"/>
    <mergeCell ref="BV23:BX23"/>
    <mergeCell ref="BC23:BE23"/>
    <mergeCell ref="BF23:BH23"/>
    <mergeCell ref="AP23:AR23"/>
    <mergeCell ref="AS23:AV23"/>
    <mergeCell ref="AW23:AY23"/>
    <mergeCell ref="AZ23:BB23"/>
    <mergeCell ref="A23:D23"/>
    <mergeCell ref="E23:AB23"/>
    <mergeCell ref="AC23:AF23"/>
    <mergeCell ref="AG23:AI23"/>
    <mergeCell ref="AJ23:AL23"/>
    <mergeCell ref="AM23:AO23"/>
    <mergeCell ref="BS24:BU25"/>
    <mergeCell ref="BV24:BX25"/>
    <mergeCell ref="AM24:AO25"/>
    <mergeCell ref="AP24:AR25"/>
    <mergeCell ref="AS24:AV25"/>
    <mergeCell ref="AW24:AY25"/>
    <mergeCell ref="AZ24:BB25"/>
    <mergeCell ref="BC24:BE25"/>
    <mergeCell ref="A24:D25"/>
    <mergeCell ref="E24:AB24"/>
    <mergeCell ref="AC24:AF25"/>
    <mergeCell ref="AG24:AI25"/>
    <mergeCell ref="AJ24:AL25"/>
    <mergeCell ref="E25:AB25"/>
    <mergeCell ref="A26:D26"/>
    <mergeCell ref="E26:AB26"/>
    <mergeCell ref="AC26:AF26"/>
    <mergeCell ref="AG26:AI26"/>
    <mergeCell ref="AJ26:AL26"/>
    <mergeCell ref="BF24:BH25"/>
    <mergeCell ref="BI24:BL25"/>
    <mergeCell ref="BM24:BO25"/>
    <mergeCell ref="BP26:BR26"/>
    <mergeCell ref="BP24:BR25"/>
    <mergeCell ref="BS26:BU26"/>
    <mergeCell ref="BV26:BX26"/>
    <mergeCell ref="AM26:AO26"/>
    <mergeCell ref="AP26:AR26"/>
    <mergeCell ref="AS26:AV26"/>
    <mergeCell ref="AW26:AY26"/>
    <mergeCell ref="AZ26:BB26"/>
    <mergeCell ref="BC26:BE26"/>
    <mergeCell ref="A27:D28"/>
    <mergeCell ref="E27:AB27"/>
    <mergeCell ref="AC27:AF28"/>
    <mergeCell ref="AG27:AI28"/>
    <mergeCell ref="AJ27:AL28"/>
    <mergeCell ref="AM27:AO28"/>
    <mergeCell ref="BF26:BH26"/>
    <mergeCell ref="BI26:BL26"/>
    <mergeCell ref="BM26:BO26"/>
    <mergeCell ref="BI27:BL28"/>
    <mergeCell ref="BM27:BO28"/>
    <mergeCell ref="BP27:BR28"/>
    <mergeCell ref="BS27:BU28"/>
    <mergeCell ref="BV27:BX28"/>
    <mergeCell ref="E28:AB28"/>
    <mergeCell ref="AP27:AR28"/>
    <mergeCell ref="AS27:AV28"/>
    <mergeCell ref="AW27:AY28"/>
    <mergeCell ref="AZ27:BB28"/>
    <mergeCell ref="BC27:BE28"/>
    <mergeCell ref="BF27:BH28"/>
    <mergeCell ref="BI29:BL29"/>
    <mergeCell ref="BM29:BO29"/>
    <mergeCell ref="BP29:BR29"/>
    <mergeCell ref="BS29:BU29"/>
    <mergeCell ref="A31:D31"/>
    <mergeCell ref="E31:AB31"/>
    <mergeCell ref="AC31:AF31"/>
    <mergeCell ref="AG31:AI31"/>
    <mergeCell ref="AJ31:AL31"/>
    <mergeCell ref="AM31:AO31"/>
    <mergeCell ref="BV29:BX29"/>
    <mergeCell ref="A30:D30"/>
    <mergeCell ref="E30:AB30"/>
    <mergeCell ref="AC30:AF30"/>
    <mergeCell ref="AG30:AI30"/>
    <mergeCell ref="AJ30:AL30"/>
    <mergeCell ref="AP29:AR29"/>
    <mergeCell ref="AS29:AV29"/>
    <mergeCell ref="AW29:AY29"/>
    <mergeCell ref="AZ29:BB29"/>
    <mergeCell ref="BC29:BE29"/>
    <mergeCell ref="BF29:BH29"/>
    <mergeCell ref="A29:D29"/>
    <mergeCell ref="E29:AB29"/>
    <mergeCell ref="AC29:AF29"/>
    <mergeCell ref="AG29:AI29"/>
    <mergeCell ref="AJ29:AL29"/>
    <mergeCell ref="AM29:AO29"/>
    <mergeCell ref="BF30:BH30"/>
    <mergeCell ref="BI30:BL30"/>
    <mergeCell ref="BM30:BO30"/>
    <mergeCell ref="BP31:BR31"/>
    <mergeCell ref="BS31:BU31"/>
    <mergeCell ref="BV31:BX31"/>
    <mergeCell ref="AM33:AO33"/>
    <mergeCell ref="AP31:AR31"/>
    <mergeCell ref="AS31:AV31"/>
    <mergeCell ref="AW31:AY31"/>
    <mergeCell ref="AZ31:BB31"/>
    <mergeCell ref="BC31:BE31"/>
    <mergeCell ref="BF31:BH31"/>
    <mergeCell ref="AW30:AY30"/>
    <mergeCell ref="AZ30:BB30"/>
    <mergeCell ref="BC30:BE30"/>
    <mergeCell ref="BP30:BR30"/>
    <mergeCell ref="BS30:BU30"/>
    <mergeCell ref="BV30:BX30"/>
    <mergeCell ref="AM30:AO30"/>
    <mergeCell ref="AP30:AR30"/>
    <mergeCell ref="AS30:AV30"/>
    <mergeCell ref="AM40:AO40"/>
    <mergeCell ref="AM34:AO34"/>
    <mergeCell ref="AM35:AO35"/>
    <mergeCell ref="AM36:AO36"/>
    <mergeCell ref="AM37:AO37"/>
    <mergeCell ref="AM38:AO38"/>
    <mergeCell ref="AM39:AO39"/>
    <mergeCell ref="BI31:BL31"/>
    <mergeCell ref="BM31:BO31"/>
  </mergeCells>
  <pageMargins left="0.78740157480314965" right="0.78740157480314965" top="0.78740157480314965" bottom="0.78740157480314965" header="0.27559055118110237" footer="0.27559055118110237"/>
  <pageSetup paperSize="9" orientation="portrait" r:id="rId1"/>
  <headerFooter alignWithMargins="0">
    <oddHeader>&amp;L&amp;"Tahoma,обычный"&amp;6Подготовлено с использованием системы ГАРАНТ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ээ</vt:lpstr>
      <vt:lpstr>ээ 2022</vt:lpstr>
      <vt:lpstr>мощность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</dc:creator>
  <cp:lastModifiedBy>Fomchenko Svetlana</cp:lastModifiedBy>
  <cp:lastPrinted>2019-12-11T04:03:42Z</cp:lastPrinted>
  <dcterms:created xsi:type="dcterms:W3CDTF">2019-11-08T04:20:04Z</dcterms:created>
  <dcterms:modified xsi:type="dcterms:W3CDTF">2023-02-21T09:42:03Z</dcterms:modified>
</cp:coreProperties>
</file>